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D\OneDrive\Documents\Covid\UC\"/>
    </mc:Choice>
  </mc:AlternateContent>
  <bookViews>
    <workbookView xWindow="0" yWindow="0" windowWidth="2160" windowHeight="0" activeTab="1"/>
  </bookViews>
  <sheets>
    <sheet name="HistoricalDeaths" sheetId="26" r:id="rId1"/>
    <sheet name="AllCausePercPrimary" sheetId="25" r:id="rId2"/>
    <sheet name="AllCausePerc" sheetId="24" r:id="rId3"/>
    <sheet name="Historical Unadjusted" sheetId="23" r:id="rId4"/>
    <sheet name="2020LocalData" sheetId="19" r:id="rId5"/>
    <sheet name="2021LocalData" sheetId="20" r:id="rId6"/>
    <sheet name="Summary" sheetId="21" r:id="rId7"/>
  </sheets>
  <definedNames>
    <definedName name="_xlnm._FilterDatabase" localSheetId="6" hidden="1">Summary!$A$1:$H$21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6" l="1"/>
  <c r="C3" i="26"/>
  <c r="D3" i="26"/>
  <c r="E3" i="26"/>
  <c r="F3" i="26"/>
  <c r="G3" i="26"/>
  <c r="H3" i="26"/>
  <c r="I3" i="26"/>
  <c r="B2" i="26"/>
  <c r="C2" i="26"/>
  <c r="D2" i="26"/>
  <c r="E2" i="26"/>
  <c r="F2" i="26"/>
  <c r="G2" i="26"/>
  <c r="H2" i="26"/>
  <c r="I2" i="26"/>
  <c r="J3" i="26"/>
  <c r="K3" i="26"/>
  <c r="L3" i="26"/>
  <c r="M3" i="26"/>
  <c r="N3" i="26"/>
  <c r="J2" i="26"/>
  <c r="K2" i="26"/>
  <c r="L2" i="26"/>
  <c r="M2" i="26"/>
  <c r="N2" i="26"/>
  <c r="Y7" i="26"/>
  <c r="X7" i="26"/>
  <c r="W7" i="26"/>
  <c r="V7" i="26"/>
  <c r="U7" i="26"/>
  <c r="T7" i="26"/>
  <c r="S7" i="26"/>
  <c r="R7" i="26"/>
  <c r="Q7" i="26"/>
  <c r="P7" i="26"/>
  <c r="O7" i="26"/>
  <c r="Y4" i="26"/>
  <c r="X4" i="26"/>
  <c r="Y3" i="26"/>
  <c r="X3" i="26"/>
  <c r="W3" i="26"/>
  <c r="V3" i="26"/>
  <c r="U3" i="26"/>
  <c r="T3" i="26"/>
  <c r="S3" i="26"/>
  <c r="R3" i="26"/>
  <c r="Q3" i="26"/>
  <c r="P3" i="26"/>
  <c r="O3" i="26"/>
  <c r="Y2" i="26"/>
  <c r="X2" i="26"/>
  <c r="W2" i="26"/>
  <c r="V2" i="26"/>
  <c r="U2" i="26"/>
  <c r="T2" i="26"/>
  <c r="S2" i="26"/>
  <c r="R2" i="26"/>
  <c r="Q2" i="26"/>
  <c r="P2" i="26"/>
  <c r="O2" i="26"/>
  <c r="K7" i="25"/>
  <c r="K2" i="25" s="1"/>
  <c r="L7" i="25"/>
  <c r="L2" i="25" s="1"/>
  <c r="J7" i="25"/>
  <c r="J2" i="25" s="1"/>
  <c r="I7" i="25"/>
  <c r="I2" i="25" s="1"/>
  <c r="H7" i="25"/>
  <c r="G7" i="25"/>
  <c r="G2" i="25" s="1"/>
  <c r="F7" i="25"/>
  <c r="F2" i="25" s="1"/>
  <c r="E7" i="25"/>
  <c r="E2" i="25" s="1"/>
  <c r="D7" i="25"/>
  <c r="C7" i="25"/>
  <c r="C2" i="25" s="1"/>
  <c r="B7" i="25"/>
  <c r="B2" i="25" s="1"/>
  <c r="L4" i="25"/>
  <c r="K4" i="25"/>
  <c r="L3" i="25"/>
  <c r="K3" i="25"/>
  <c r="J3" i="25"/>
  <c r="I3" i="25"/>
  <c r="H3" i="25"/>
  <c r="G3" i="25"/>
  <c r="F3" i="25"/>
  <c r="E3" i="25"/>
  <c r="D3" i="25"/>
  <c r="C3" i="25"/>
  <c r="B3" i="25"/>
  <c r="H2" i="25"/>
  <c r="D2" i="25"/>
  <c r="L9" i="24" l="1"/>
  <c r="L2" i="24" s="1"/>
  <c r="K9" i="24"/>
  <c r="K2" i="24" s="1"/>
  <c r="J9" i="24"/>
  <c r="I9" i="24"/>
  <c r="H9" i="24"/>
  <c r="G9" i="24"/>
  <c r="F9" i="24"/>
  <c r="E9" i="24"/>
  <c r="D9" i="24"/>
  <c r="C9" i="24"/>
  <c r="B9" i="24"/>
  <c r="P8" i="24"/>
  <c r="L5" i="24"/>
  <c r="K5" i="24"/>
  <c r="L4" i="24"/>
  <c r="K4" i="24"/>
  <c r="L3" i="24"/>
  <c r="K3" i="24"/>
  <c r="J3" i="24"/>
  <c r="I3" i="24"/>
  <c r="H3" i="24"/>
  <c r="G3" i="24"/>
  <c r="F3" i="24"/>
  <c r="E3" i="24"/>
  <c r="D3" i="24"/>
  <c r="C3" i="24"/>
  <c r="B3" i="24"/>
  <c r="P2" i="24"/>
  <c r="P7" i="24" s="1"/>
  <c r="J2" i="24"/>
  <c r="I2" i="24"/>
  <c r="H2" i="24"/>
  <c r="G2" i="24"/>
  <c r="F2" i="24"/>
  <c r="E2" i="24"/>
  <c r="D2" i="24"/>
  <c r="C2" i="24"/>
  <c r="B2" i="24"/>
  <c r="P6" i="24" l="1"/>
  <c r="G17" i="21"/>
  <c r="G16" i="21"/>
  <c r="E37" i="20"/>
  <c r="E36" i="20"/>
  <c r="E35" i="20"/>
  <c r="E26" i="20"/>
  <c r="E25" i="20"/>
  <c r="E24" i="20"/>
  <c r="E15" i="20"/>
  <c r="E14" i="20"/>
  <c r="H300" i="20"/>
  <c r="G256" i="20"/>
  <c r="F46" i="20"/>
  <c r="H158" i="19"/>
  <c r="E129" i="19"/>
  <c r="B79" i="19"/>
  <c r="B43" i="19"/>
  <c r="B42" i="19"/>
  <c r="B41" i="19"/>
  <c r="B40" i="19"/>
  <c r="B39" i="19"/>
  <c r="B38" i="19"/>
  <c r="E37" i="19"/>
  <c r="B37" i="19"/>
  <c r="E36" i="19"/>
  <c r="E35" i="19"/>
  <c r="E26" i="19"/>
  <c r="E25" i="19"/>
  <c r="E24" i="19"/>
  <c r="E15" i="19"/>
  <c r="E14" i="19"/>
  <c r="E13" i="19"/>
  <c r="B7" i="19"/>
</calcChain>
</file>

<file path=xl/comments1.xml><?xml version="1.0" encoding="utf-8"?>
<comments xmlns="http://schemas.openxmlformats.org/spreadsheetml/2006/main">
  <authors>
    <author>Windows User</author>
  </authors>
  <commentList>
    <comment ref="X8" authorId="0" shapeId="0">
      <text>
        <r>
          <rPr>
            <b/>
            <sz val="9"/>
            <color indexed="81"/>
            <rFont val="Tahoma"/>
            <charset val="1"/>
          </rPr>
          <t>Projected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K8" authorId="0" shapeId="0">
      <text>
        <r>
          <rPr>
            <b/>
            <sz val="9"/>
            <color indexed="81"/>
            <rFont val="Tahoma"/>
            <charset val="1"/>
          </rPr>
          <t>Projected</t>
        </r>
      </text>
    </comment>
  </commentList>
</comments>
</file>

<file path=xl/comments3.xml><?xml version="1.0" encoding="utf-8"?>
<comments xmlns="http://schemas.openxmlformats.org/spreadsheetml/2006/main">
  <authors>
    <author>Windows User</author>
  </authors>
  <commentList>
    <comment ref="K10" authorId="0" shapeId="0">
      <text>
        <r>
          <rPr>
            <b/>
            <sz val="9"/>
            <color indexed="81"/>
            <rFont val="Tahoma"/>
            <charset val="1"/>
          </rPr>
          <t>Projected</t>
        </r>
      </text>
    </comment>
  </commentList>
</comments>
</file>

<file path=xl/comments4.xml><?xml version="1.0" encoding="utf-8"?>
<comments xmlns="http://schemas.openxmlformats.org/spreadsheetml/2006/main">
  <authors>
    <author>Windows User</author>
  </authors>
  <commentList>
    <comment ref="A4" authorId="0" shapeId="0">
      <text>
        <r>
          <rPr>
            <b/>
            <sz val="9"/>
            <color indexed="81"/>
            <rFont val="Tahoma"/>
            <charset val="1"/>
          </rPr>
          <t>The real number based on how things were counted in the past</t>
        </r>
      </text>
    </comment>
  </commentList>
</comments>
</file>

<file path=xl/comments5.xml><?xml version="1.0" encoding="utf-8"?>
<comments xmlns="http://schemas.openxmlformats.org/spreadsheetml/2006/main">
  <authors>
    <author>Windows User</author>
  </authors>
  <commentList>
    <comment ref="C16" authorId="0" shapeId="0">
      <text>
        <r>
          <rPr>
            <b/>
            <sz val="9"/>
            <color indexed="81"/>
            <rFont val="Tahoma"/>
            <charset val="1"/>
          </rPr>
          <t>Projected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>projected</t>
        </r>
      </text>
    </comment>
  </commentList>
</comments>
</file>

<file path=xl/connections.xml><?xml version="1.0" encoding="utf-8"?>
<connections xmlns="http://schemas.openxmlformats.org/spreadsheetml/2006/main">
  <connection id="1" name="2021CountyData2" type="6" refreshedVersion="6" background="1" saveData="1">
    <textPr codePage="437" sourceFile="C:\Users\RD\OneDrive\Documents\2021CountyData.txt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<sst xmlns="http://schemas.openxmlformats.org/spreadsheetml/2006/main" count="147" uniqueCount="59">
  <si>
    <t>Population</t>
  </si>
  <si>
    <t>Deaths</t>
  </si>
  <si>
    <t>DeathsPerc</t>
  </si>
  <si>
    <t>2020 Covid Death Information</t>
  </si>
  <si>
    <t>Non Covid Deaths</t>
  </si>
  <si>
    <t>Covid Primary Cause</t>
  </si>
  <si>
    <t>the real number based on how things were counted in the past</t>
  </si>
  <si>
    <t>Covid Listed Secondary</t>
  </si>
  <si>
    <t>Pending</t>
  </si>
  <si>
    <t>Total 2020 Deaths</t>
  </si>
  <si>
    <t>Covid Death Information by Age</t>
  </si>
  <si>
    <t>Primary Cause Average Age</t>
  </si>
  <si>
    <t>Oldest</t>
  </si>
  <si>
    <t>% over 50 years of age</t>
  </si>
  <si>
    <t>Youngest</t>
  </si>
  <si>
    <t>% over 60 years of age</t>
  </si>
  <si>
    <t>Under 40</t>
  </si>
  <si>
    <t>% over 70 years of age</t>
  </si>
  <si>
    <t>40 - 49</t>
  </si>
  <si>
    <t>50-59</t>
  </si>
  <si>
    <t>Deaths below 60 years of age</t>
  </si>
  <si>
    <t>60-69</t>
  </si>
  <si>
    <t>70 - 79</t>
  </si>
  <si>
    <t>80 - 89</t>
  </si>
  <si>
    <t>90 +</t>
  </si>
  <si>
    <t>Secondary Cause Average Age</t>
  </si>
  <si>
    <t>Combined</t>
  </si>
  <si>
    <t>Primary Cause Ages</t>
  </si>
  <si>
    <t>SecondaryCause Ages</t>
  </si>
  <si>
    <t>combined</t>
  </si>
  <si>
    <t>Average Age</t>
  </si>
  <si>
    <t>2021 Covid Death Information</t>
  </si>
  <si>
    <t>Total 2021 Deaths</t>
  </si>
  <si>
    <t>Total Covid Deaths</t>
  </si>
  <si>
    <t>Year</t>
  </si>
  <si>
    <t>2020 covid</t>
  </si>
  <si>
    <t>2021 covid</t>
  </si>
  <si>
    <t>All Deaths</t>
  </si>
  <si>
    <t>Covid Deaths (primary)</t>
  </si>
  <si>
    <t>Covid Deaths (secondary)</t>
  </si>
  <si>
    <t>Covid Deaths Total</t>
  </si>
  <si>
    <t>Covid Total as Percentage of Pop</t>
  </si>
  <si>
    <t>All Cause As Percentage of Pop</t>
  </si>
  <si>
    <t>15-'19</t>
  </si>
  <si>
    <t>stdev</t>
  </si>
  <si>
    <t>Non-COVID deaths as percent</t>
  </si>
  <si>
    <t>COVID Primary as percent</t>
  </si>
  <si>
    <t>COVID Secondary as percent</t>
  </si>
  <si>
    <t>Non-COVID deaths</t>
  </si>
  <si>
    <t>upper</t>
  </si>
  <si>
    <t>COVID Primary</t>
  </si>
  <si>
    <t>lower</t>
  </si>
  <si>
    <t>COVID Secondary</t>
  </si>
  <si>
    <t>average</t>
  </si>
  <si>
    <t>Total Deaths</t>
  </si>
  <si>
    <t>Population (OSBM)</t>
  </si>
  <si>
    <t>Upper Deaths</t>
  </si>
  <si>
    <t>Lower Deaths</t>
  </si>
  <si>
    <t>Population data from state: https://demography.osbm.nc.gov/explore/dataset/population-projections-by-sex-and-age-vintage-2021/export/?disjunctive.county&amp;disjunctive.region&amp;disjunctive.cog&amp;disjunctive.msa&amp;disjunctive.sex&amp;refine.county=Stanly&amp;sort=year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</si>
</sst>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0" applyFont="1"/>
    <xf numFmtId="0" fontId="5" fillId="0" borderId="0" xfId="0" applyFont="1"/>
    <xf numFmtId="9" fontId="0" fillId="0" borderId="0" xfId="1" applyFo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3" fontId="0" fillId="0" borderId="0" xfId="0" applyNumberFormat="1"/>
    <xf numFmtId="3" fontId="7" fillId="0" borderId="0" xfId="0" applyNumberFormat="1" applyFont="1"/>
    <xf numFmtId="0" fontId="7" fillId="0" borderId="0" xfId="0" applyFont="1"/>
    <xf numFmtId="0" fontId="0" fillId="0" borderId="0" xfId="0" quotePrefix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Union County, NC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All-cause deaths as a percentage of population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900" b="0" i="0" kern="1200" spc="0" baseline="0">
                <a:solidFill>
                  <a:srgbClr val="595959"/>
                </a:solidFill>
                <a:effectLst/>
              </a:rPr>
              <a:t>Sources: NCDHHS, UC Register of Deeds</a:t>
            </a:r>
            <a:br>
              <a:rPr lang="en-US" sz="9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700" b="0" i="0" kern="1200" spc="0" baseline="0">
                <a:solidFill>
                  <a:srgbClr val="595959"/>
                </a:solidFill>
                <a:effectLst/>
              </a:rPr>
              <a:t>(2020/2021 populations are an estimate)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HistoricalDeaths!$A$3</c:f>
              <c:strCache>
                <c:ptCount val="1"/>
                <c:pt idx="0">
                  <c:v>Non-COVID deaths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HistoricalDeaths!$B$1:$Y$1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HistoricalDeaths!$B$3:$Y$3</c:f>
              <c:numCache>
                <c:formatCode>General</c:formatCode>
                <c:ptCount val="24"/>
                <c:pt idx="0">
                  <c:v>0.72927072927072933</c:v>
                </c:pt>
                <c:pt idx="1">
                  <c:v>0.68664169787765295</c:v>
                </c:pt>
                <c:pt idx="2">
                  <c:v>0.65708813795645593</c:v>
                </c:pt>
                <c:pt idx="3">
                  <c:v>0.63746347076904442</c:v>
                </c:pt>
                <c:pt idx="4">
                  <c:v>0.67804906138431409</c:v>
                </c:pt>
                <c:pt idx="5">
                  <c:v>0.60535699477568616</c:v>
                </c:pt>
                <c:pt idx="6">
                  <c:v>0.62299551522255958</c:v>
                </c:pt>
                <c:pt idx="7">
                  <c:v>0.5833054388118174</c:v>
                </c:pt>
                <c:pt idx="8">
                  <c:v>0.60631755010540866</c:v>
                </c:pt>
                <c:pt idx="9">
                  <c:v>0.55938226648532441</c:v>
                </c:pt>
                <c:pt idx="10">
                  <c:v>0.60280051070598817</c:v>
                </c:pt>
                <c:pt idx="11">
                  <c:v>0.53992929982375892</c:v>
                </c:pt>
                <c:pt idx="12">
                  <c:v>0.60310394849273696</c:v>
                </c:pt>
                <c:pt idx="13">
                  <c:v>0.5582513639925436</c:v>
                </c:pt>
                <c:pt idx="14">
                  <c:v>0.59131018607327834</c:v>
                </c:pt>
                <c:pt idx="15">
                  <c:v>0.59739795822444486</c:v>
                </c:pt>
                <c:pt idx="16">
                  <c:v>0.59798323633834782</c:v>
                </c:pt>
                <c:pt idx="17">
                  <c:v>0.61820402079535963</c:v>
                </c:pt>
                <c:pt idx="18">
                  <c:v>0.64303187279660412</c:v>
                </c:pt>
                <c:pt idx="19">
                  <c:v>0.6504845137142018</c:v>
                </c:pt>
                <c:pt idx="20">
                  <c:v>0.63160214999067432</c:v>
                </c:pt>
                <c:pt idx="21">
                  <c:v>0.64871445307451459</c:v>
                </c:pt>
                <c:pt idx="22">
                  <c:v>0.62446696844453198</c:v>
                </c:pt>
                <c:pt idx="23">
                  <c:v>0.74218387605529268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9-4615-803F-5967089B11D5}"/>
            </c:ext>
          </c:extLst>
        </c:ser>
        <c:ser>
          <c:idx val="1"/>
          <c:order val="1"/>
          <c:tx>
            <c:strRef>
              <c:f>HistoricalDeaths!$A$4</c:f>
              <c:strCache>
                <c:ptCount val="1"/>
                <c:pt idx="0">
                  <c:v>COVID Primary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HistoricalDeaths!$B$1:$Y$1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HistoricalDeaths!$B$4:$Y$4</c:f>
              <c:numCache>
                <c:formatCode>General</c:formatCode>
                <c:ptCount val="24"/>
                <c:pt idx="22">
                  <c:v>1.1890703929672636E-2</c:v>
                </c:pt>
                <c:pt idx="23">
                  <c:v>1.7747875296974393E-2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9-4615-803F-5967089B1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100532943"/>
        <c:axId val="2100524623"/>
      </c:barChart>
      <c:catAx>
        <c:axId val="210053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24623"/>
        <c:crosses val="autoZero"/>
        <c:auto val="1"/>
        <c:lblAlgn val="ctr"/>
        <c:lblOffset val="100"/>
        <c:noMultiLvlLbl val="0"/>
      </c:catAx>
      <c:valAx>
        <c:axId val="2100524623"/>
        <c:scaling>
          <c:orientation val="minMax"/>
          <c:max val="0.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3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Union County, NC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All-cause deaths as a percentage of population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900" b="0" i="0" kern="1200" spc="0" baseline="0">
                <a:solidFill>
                  <a:srgbClr val="595959"/>
                </a:solidFill>
                <a:effectLst/>
              </a:rPr>
              <a:t>Sources: NCDHHS, UC Register of Deeds</a:t>
            </a:r>
            <a:br>
              <a:rPr lang="en-US" sz="9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700" b="0" i="0" kern="1200" spc="0" baseline="0">
                <a:solidFill>
                  <a:srgbClr val="595959"/>
                </a:solidFill>
                <a:effectLst/>
              </a:rPr>
              <a:t>(2020/2021 populations are an estimate)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AllCausePercPrimary!$A$3</c:f>
              <c:strCache>
                <c:ptCount val="1"/>
                <c:pt idx="0">
                  <c:v>Non-COVID deaths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AllCausePercPrimary!$B$1:$L$1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AllCausePercPrimary!$B$3:$L$3</c:f>
              <c:numCache>
                <c:formatCode>General</c:formatCode>
                <c:ptCount val="11"/>
                <c:pt idx="0">
                  <c:v>0.5582513639925436</c:v>
                </c:pt>
                <c:pt idx="1">
                  <c:v>0.59131018607327834</c:v>
                </c:pt>
                <c:pt idx="2">
                  <c:v>0.59739795822444486</c:v>
                </c:pt>
                <c:pt idx="3">
                  <c:v>0.59798323633834782</c:v>
                </c:pt>
                <c:pt idx="4">
                  <c:v>0.61820402079535963</c:v>
                </c:pt>
                <c:pt idx="5">
                  <c:v>0.64303187279660412</c:v>
                </c:pt>
                <c:pt idx="6">
                  <c:v>0.6504845137142018</c:v>
                </c:pt>
                <c:pt idx="7">
                  <c:v>0.63160214999067432</c:v>
                </c:pt>
                <c:pt idx="8">
                  <c:v>0.64871445307451459</c:v>
                </c:pt>
                <c:pt idx="9">
                  <c:v>0.62446696844453198</c:v>
                </c:pt>
                <c:pt idx="10">
                  <c:v>0.74218387605529268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7E-43BC-95B7-E687F1AAE966}"/>
            </c:ext>
          </c:extLst>
        </c:ser>
        <c:ser>
          <c:idx val="1"/>
          <c:order val="1"/>
          <c:tx>
            <c:strRef>
              <c:f>AllCausePercPrimary!$A$4</c:f>
              <c:strCache>
                <c:ptCount val="1"/>
                <c:pt idx="0">
                  <c:v>COVID Primary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AllCausePercPrimary!$B$1:$L$1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AllCausePercPrimary!$B$4:$L$4</c:f>
              <c:numCache>
                <c:formatCode>General</c:formatCode>
                <c:ptCount val="11"/>
                <c:pt idx="9">
                  <c:v>1.1890703929672636E-2</c:v>
                </c:pt>
                <c:pt idx="10">
                  <c:v>1.7747875296974393E-2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7E-43BC-95B7-E687F1AAE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100532943"/>
        <c:axId val="2100524623"/>
      </c:barChart>
      <c:catAx>
        <c:axId val="210053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24623"/>
        <c:crosses val="autoZero"/>
        <c:auto val="1"/>
        <c:lblAlgn val="ctr"/>
        <c:lblOffset val="100"/>
        <c:noMultiLvlLbl val="0"/>
      </c:catAx>
      <c:valAx>
        <c:axId val="2100524623"/>
        <c:scaling>
          <c:orientation val="minMax"/>
          <c:max val="0.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3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Union County, NC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All-cause deaths as a percentage of population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900" b="0" i="0" kern="1200" spc="0" baseline="0">
                <a:solidFill>
                  <a:srgbClr val="595959"/>
                </a:solidFill>
                <a:effectLst/>
              </a:rPr>
              <a:t>Sources: NCDHHS, UC Register of Deeds</a:t>
            </a:r>
            <a:br>
              <a:rPr lang="en-US" sz="9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700" b="0" i="0" kern="1200" spc="0" baseline="0">
                <a:solidFill>
                  <a:srgbClr val="595959"/>
                </a:solidFill>
                <a:effectLst/>
              </a:rPr>
              <a:t>(2020/2021 populations are an estimate)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AllCausePerc!$A$3</c:f>
              <c:strCache>
                <c:ptCount val="1"/>
                <c:pt idx="0">
                  <c:v>Non-COVID deaths as percent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AllCausePerc!$B$1:$L$1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AllCausePerc!$B$3:$L$3</c:f>
              <c:numCache>
                <c:formatCode>General</c:formatCode>
                <c:ptCount val="11"/>
                <c:pt idx="0">
                  <c:v>0.5582513639925436</c:v>
                </c:pt>
                <c:pt idx="1">
                  <c:v>0.59131018607327834</c:v>
                </c:pt>
                <c:pt idx="2">
                  <c:v>0.59739795822444486</c:v>
                </c:pt>
                <c:pt idx="3">
                  <c:v>0.59798323633834782</c:v>
                </c:pt>
                <c:pt idx="4">
                  <c:v>0.61820402079535963</c:v>
                </c:pt>
                <c:pt idx="5">
                  <c:v>0.64303187279660412</c:v>
                </c:pt>
                <c:pt idx="6">
                  <c:v>0.6504845137142018</c:v>
                </c:pt>
                <c:pt idx="7">
                  <c:v>0.63160214999067432</c:v>
                </c:pt>
                <c:pt idx="8">
                  <c:v>0.64871445307451459</c:v>
                </c:pt>
                <c:pt idx="9">
                  <c:v>0.59207505084300993</c:v>
                </c:pt>
                <c:pt idx="10">
                  <c:v>0.63973023229548598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5-4EDA-9A1E-AC312E9A1C4D}"/>
            </c:ext>
          </c:extLst>
        </c:ser>
        <c:ser>
          <c:idx val="1"/>
          <c:order val="1"/>
          <c:tx>
            <c:strRef>
              <c:f>AllCausePerc!$A$4</c:f>
              <c:strCache>
                <c:ptCount val="1"/>
                <c:pt idx="0">
                  <c:v>COVID Primary as percent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AllCausePerc!$B$1:$L$1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AllCausePerc!$B$4:$L$4</c:f>
              <c:numCache>
                <c:formatCode>General</c:formatCode>
                <c:ptCount val="11"/>
                <c:pt idx="9">
                  <c:v>1.1890703929672636E-2</c:v>
                </c:pt>
                <c:pt idx="10">
                  <c:v>1.7747875296974393E-2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5-4EDA-9A1E-AC312E9A1C4D}"/>
            </c:ext>
          </c:extLst>
        </c:ser>
        <c:ser>
          <c:idx val="2"/>
          <c:order val="2"/>
          <c:tx>
            <c:strRef>
              <c:f>AllCausePerc!$A$5</c:f>
              <c:strCache>
                <c:ptCount val="1"/>
                <c:pt idx="0">
                  <c:v>COVID Secondary as percent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AllCausePerc!$B$1:$L$1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AllCausePerc!$B$5:$L$5</c:f>
              <c:numCache>
                <c:formatCode>General</c:formatCode>
                <c:ptCount val="11"/>
                <c:pt idx="9">
                  <c:v>3.2391917601522012E-2</c:v>
                </c:pt>
                <c:pt idx="10">
                  <c:v>0.10245364375980671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85-4EDA-9A1E-AC312E9A1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100532943"/>
        <c:axId val="2100524623"/>
      </c:barChart>
      <c:catAx>
        <c:axId val="210053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24623"/>
        <c:crosses val="autoZero"/>
        <c:auto val="1"/>
        <c:lblAlgn val="ctr"/>
        <c:lblOffset val="100"/>
        <c:noMultiLvlLbl val="0"/>
      </c:catAx>
      <c:valAx>
        <c:axId val="210052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3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Union County, NC</a:t>
            </a:r>
            <a:br>
              <a:rPr lang="en-US"/>
            </a:br>
            <a:r>
              <a:rPr lang="en-US"/>
              <a:t>All</a:t>
            </a:r>
            <a:r>
              <a:rPr lang="en-US" baseline="0"/>
              <a:t>-cause deaths unadjusted for population</a:t>
            </a:r>
            <a:br>
              <a:rPr lang="en-US" baseline="0"/>
            </a:br>
            <a:r>
              <a:rPr lang="en-US" sz="900" baseline="0"/>
              <a:t>Sources: NCDHHS, UC Register of Deeds</a:t>
            </a:r>
            <a:br>
              <a:rPr lang="en-US" sz="900" baseline="0"/>
            </a:br>
            <a:r>
              <a:rPr lang="en-US" sz="700" baseline="0"/>
              <a:t>(2020/2021 populations are an estimate)</a:t>
            </a:r>
            <a:endParaRPr lang="en-US" sz="7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'Historical Unadjusted'!$B$1:$Y$1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'Historical Unadjusted'!#REF!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BF-4661-8500-239DBCD22BF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'Historical Unadjusted'!$B$1:$Y$1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'Historical Unadjusted'!$B$2:$Y$2</c:f>
              <c:numCache>
                <c:formatCode>General</c:formatCode>
                <c:ptCount val="24"/>
                <c:pt idx="0">
                  <c:v>803</c:v>
                </c:pt>
                <c:pt idx="1">
                  <c:v>792</c:v>
                </c:pt>
                <c:pt idx="2">
                  <c:v>820</c:v>
                </c:pt>
                <c:pt idx="3">
                  <c:v>842</c:v>
                </c:pt>
                <c:pt idx="4">
                  <c:v>942</c:v>
                </c:pt>
                <c:pt idx="5">
                  <c:v>876</c:v>
                </c:pt>
                <c:pt idx="6">
                  <c:v>946</c:v>
                </c:pt>
                <c:pt idx="7">
                  <c:v>941</c:v>
                </c:pt>
                <c:pt idx="8">
                  <c:v>1044</c:v>
                </c:pt>
                <c:pt idx="9">
                  <c:v>1020</c:v>
                </c:pt>
                <c:pt idx="10">
                  <c:v>1152</c:v>
                </c:pt>
                <c:pt idx="11">
                  <c:v>1060</c:v>
                </c:pt>
                <c:pt idx="12">
                  <c:v>1214</c:v>
                </c:pt>
                <c:pt idx="13">
                  <c:v>1147</c:v>
                </c:pt>
                <c:pt idx="14">
                  <c:v>1233</c:v>
                </c:pt>
                <c:pt idx="15">
                  <c:v>1271</c:v>
                </c:pt>
                <c:pt idx="16">
                  <c:v>1307</c:v>
                </c:pt>
                <c:pt idx="17">
                  <c:v>1377</c:v>
                </c:pt>
                <c:pt idx="18">
                  <c:v>1430</c:v>
                </c:pt>
                <c:pt idx="19">
                  <c:v>1505</c:v>
                </c:pt>
                <c:pt idx="20">
                  <c:v>1490</c:v>
                </c:pt>
                <c:pt idx="21">
                  <c:v>1556</c:v>
                </c:pt>
                <c:pt idx="22">
                  <c:v>1552</c:v>
                </c:pt>
                <c:pt idx="23">
                  <c:v>1884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BF-4661-8500-239DBCD22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"/>
        <c:overlap val="95"/>
        <c:axId val="2091920736"/>
        <c:axId val="2091921984"/>
      </c:barChart>
      <c:catAx>
        <c:axId val="209192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921984"/>
        <c:crosses val="autoZero"/>
        <c:auto val="1"/>
        <c:lblAlgn val="ctr"/>
        <c:lblOffset val="100"/>
        <c:noMultiLvlLbl val="0"/>
      </c:catAx>
      <c:valAx>
        <c:axId val="20919219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92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22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1066801</xdr:colOff>
      <xdr:row>8</xdr:row>
      <xdr:rowOff>114301</xdr:rowOff>
    </xdr:from>
    <xdr:to>
      <xdr:col>9</xdr:col>
      <xdr:colOff>285751</xdr:colOff>
      <xdr:row>29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999A89-7759-47A6-BCA4-5E4D37A20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1082674</xdr:colOff>
      <xdr:row>9</xdr:row>
      <xdr:rowOff>60324</xdr:rowOff>
    </xdr:from>
    <xdr:to>
      <xdr:col>10</xdr:col>
      <xdr:colOff>333374</xdr:colOff>
      <xdr:row>30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999A89-7759-47A6-BCA4-5E4D37A20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1082674</xdr:colOff>
      <xdr:row>14</xdr:row>
      <xdr:rowOff>60324</xdr:rowOff>
    </xdr:from>
    <xdr:to>
      <xdr:col>10</xdr:col>
      <xdr:colOff>333374</xdr:colOff>
      <xdr:row>35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999A89-7759-47A6-BCA4-5E4D37A20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2</xdr:row>
      <xdr:rowOff>9525</xdr:rowOff>
    </xdr:from>
    <xdr:to>
      <xdr:col>19</xdr:col>
      <xdr:colOff>238125</xdr:colOff>
      <xdr:row>24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"/>
  <sheetViews>
    <sheetView zoomScaleNormal="100" workbookViewId="0">
      <selection activeCell="K20" sqref="K20"/>
    </sheetView>
  </sheetViews>
  <sheetFormatPr defaultRowHeight="15" x14ac:dyDescent="0.25"/>
  <cols>
    <col min="1" max="1" width="27.7109375" bestFit="1" customWidth="1"/>
    <col min="2" max="2" width="9.7109375" customWidth="1"/>
    <col min="3" max="3" width="12" customWidth="1"/>
    <col min="4" max="4" width="12.42578125" customWidth="1"/>
    <col min="5" max="5" width="12" customWidth="1"/>
    <col min="6" max="6" width="12.42578125" customWidth="1"/>
    <col min="7" max="7" width="11.5703125" customWidth="1"/>
    <col min="8" max="8" width="10.7109375" customWidth="1"/>
    <col min="9" max="9" width="11.42578125" customWidth="1"/>
    <col min="10" max="10" width="12" customWidth="1"/>
    <col min="11" max="11" width="10" customWidth="1"/>
    <col min="12" max="12" width="11.42578125" customWidth="1"/>
    <col min="13" max="13" width="10" customWidth="1"/>
    <col min="14" max="14" width="10.7109375" customWidth="1"/>
    <col min="15" max="15" width="8.5703125" customWidth="1"/>
  </cols>
  <sheetData>
    <row r="1" spans="1:25" x14ac:dyDescent="0.25">
      <c r="B1">
        <v>1998</v>
      </c>
      <c r="C1">
        <v>1999</v>
      </c>
      <c r="D1">
        <v>2000</v>
      </c>
      <c r="E1">
        <v>2001</v>
      </c>
      <c r="F1">
        <v>2002</v>
      </c>
      <c r="G1">
        <v>2003</v>
      </c>
      <c r="H1">
        <v>2004</v>
      </c>
      <c r="I1">
        <v>2005</v>
      </c>
      <c r="J1">
        <v>2006</v>
      </c>
      <c r="K1">
        <v>2007</v>
      </c>
      <c r="L1">
        <v>2008</v>
      </c>
      <c r="M1">
        <v>2009</v>
      </c>
      <c r="N1">
        <v>2010</v>
      </c>
      <c r="O1">
        <v>2011</v>
      </c>
      <c r="P1">
        <v>2012</v>
      </c>
      <c r="Q1">
        <v>2013</v>
      </c>
      <c r="R1">
        <v>2014</v>
      </c>
      <c r="S1">
        <v>2015</v>
      </c>
      <c r="T1">
        <v>2016</v>
      </c>
      <c r="U1">
        <v>2017</v>
      </c>
      <c r="V1">
        <v>2018</v>
      </c>
      <c r="W1">
        <v>2019</v>
      </c>
      <c r="X1">
        <v>2020</v>
      </c>
      <c r="Y1">
        <v>2021</v>
      </c>
    </row>
    <row r="2" spans="1:25" x14ac:dyDescent="0.25">
      <c r="A2" t="s">
        <v>2</v>
      </c>
      <c r="B2">
        <f t="shared" ref="B2:I2" si="0">SUM((B7)/(B8))*100</f>
        <v>0.72927072927072933</v>
      </c>
      <c r="C2">
        <f t="shared" si="0"/>
        <v>0.68664169787765295</v>
      </c>
      <c r="D2">
        <f t="shared" si="0"/>
        <v>0.65708813795645593</v>
      </c>
      <c r="E2">
        <f t="shared" si="0"/>
        <v>0.63746347076904442</v>
      </c>
      <c r="F2">
        <f t="shared" si="0"/>
        <v>0.67804906138431409</v>
      </c>
      <c r="G2">
        <f t="shared" si="0"/>
        <v>0.60535699477568616</v>
      </c>
      <c r="H2">
        <f t="shared" si="0"/>
        <v>0.62299551522255958</v>
      </c>
      <c r="I2">
        <f t="shared" si="0"/>
        <v>0.5833054388118174</v>
      </c>
      <c r="J2">
        <f t="shared" ref="J2:N2" si="1">SUM((J7)/(J8))*100</f>
        <v>0.60631755010540866</v>
      </c>
      <c r="K2">
        <f t="shared" si="1"/>
        <v>0.55938226648532441</v>
      </c>
      <c r="L2">
        <f t="shared" si="1"/>
        <v>0.60280051070598817</v>
      </c>
      <c r="M2">
        <f t="shared" si="1"/>
        <v>0.53992929982375892</v>
      </c>
      <c r="N2">
        <f t="shared" si="1"/>
        <v>0.60310394849273696</v>
      </c>
      <c r="O2">
        <f>SUM((O7)/(O8))*100</f>
        <v>0.5582513639925436</v>
      </c>
      <c r="P2">
        <f t="shared" ref="P2:Y2" si="2">SUM((P7)/(P8))*100</f>
        <v>0.59131018607327834</v>
      </c>
      <c r="Q2">
        <f t="shared" si="2"/>
        <v>0.59739795822444486</v>
      </c>
      <c r="R2">
        <f t="shared" si="2"/>
        <v>0.59798323633834782</v>
      </c>
      <c r="S2">
        <f t="shared" si="2"/>
        <v>0.61820402079535963</v>
      </c>
      <c r="T2">
        <f t="shared" si="2"/>
        <v>0.64303187279660412</v>
      </c>
      <c r="U2">
        <f t="shared" si="2"/>
        <v>0.6504845137142018</v>
      </c>
      <c r="V2">
        <f t="shared" si="2"/>
        <v>0.63160214999067432</v>
      </c>
      <c r="W2">
        <f t="shared" si="2"/>
        <v>0.64871445307451459</v>
      </c>
      <c r="X2">
        <f t="shared" si="2"/>
        <v>0.6363576723742046</v>
      </c>
      <c r="Y2">
        <f t="shared" si="2"/>
        <v>0.75993175135226709</v>
      </c>
    </row>
    <row r="3" spans="1:25" x14ac:dyDescent="0.25">
      <c r="A3" t="s">
        <v>48</v>
      </c>
      <c r="B3">
        <f t="shared" ref="B3:I3" si="3">SUM((B5)/(B8))*100</f>
        <v>0.72927072927072933</v>
      </c>
      <c r="C3">
        <f t="shared" si="3"/>
        <v>0.68664169787765295</v>
      </c>
      <c r="D3">
        <f t="shared" si="3"/>
        <v>0.65708813795645593</v>
      </c>
      <c r="E3">
        <f t="shared" si="3"/>
        <v>0.63746347076904442</v>
      </c>
      <c r="F3">
        <f t="shared" si="3"/>
        <v>0.67804906138431409</v>
      </c>
      <c r="G3">
        <f t="shared" si="3"/>
        <v>0.60535699477568616</v>
      </c>
      <c r="H3">
        <f t="shared" si="3"/>
        <v>0.62299551522255958</v>
      </c>
      <c r="I3">
        <f t="shared" si="3"/>
        <v>0.5833054388118174</v>
      </c>
      <c r="J3">
        <f t="shared" ref="J3:N3" si="4">SUM((J5)/(J8))*100</f>
        <v>0.60631755010540866</v>
      </c>
      <c r="K3">
        <f t="shared" si="4"/>
        <v>0.55938226648532441</v>
      </c>
      <c r="L3">
        <f t="shared" si="4"/>
        <v>0.60280051070598817</v>
      </c>
      <c r="M3">
        <f t="shared" si="4"/>
        <v>0.53992929982375892</v>
      </c>
      <c r="N3">
        <f t="shared" si="4"/>
        <v>0.60310394849273696</v>
      </c>
      <c r="O3">
        <f t="shared" ref="O3:Y3" si="5">SUM((O5)/(O8))*100</f>
        <v>0.5582513639925436</v>
      </c>
      <c r="P3">
        <f t="shared" si="5"/>
        <v>0.59131018607327834</v>
      </c>
      <c r="Q3">
        <f t="shared" si="5"/>
        <v>0.59739795822444486</v>
      </c>
      <c r="R3">
        <f t="shared" si="5"/>
        <v>0.59798323633834782</v>
      </c>
      <c r="S3">
        <f t="shared" si="5"/>
        <v>0.61820402079535963</v>
      </c>
      <c r="T3">
        <f t="shared" si="5"/>
        <v>0.64303187279660412</v>
      </c>
      <c r="U3">
        <f t="shared" si="5"/>
        <v>0.6504845137142018</v>
      </c>
      <c r="V3">
        <f t="shared" si="5"/>
        <v>0.63160214999067432</v>
      </c>
      <c r="W3">
        <f t="shared" si="5"/>
        <v>0.64871445307451459</v>
      </c>
      <c r="X3">
        <f t="shared" si="5"/>
        <v>0.62446696844453198</v>
      </c>
      <c r="Y3">
        <f t="shared" si="5"/>
        <v>0.74218387605529268</v>
      </c>
    </row>
    <row r="4" spans="1:25" x14ac:dyDescent="0.25">
      <c r="A4" t="s">
        <v>50</v>
      </c>
      <c r="X4">
        <f>SUM((X6)/(X8))*100</f>
        <v>1.1890703929672636E-2</v>
      </c>
      <c r="Y4">
        <f>SUM((Y6)/(Y8))*100</f>
        <v>1.7747875296974393E-2</v>
      </c>
    </row>
    <row r="5" spans="1:25" x14ac:dyDescent="0.25">
      <c r="A5" t="s">
        <v>48</v>
      </c>
      <c r="B5">
        <v>803</v>
      </c>
      <c r="C5">
        <v>792</v>
      </c>
      <c r="D5">
        <v>820</v>
      </c>
      <c r="E5" s="9">
        <v>842</v>
      </c>
      <c r="F5">
        <v>942</v>
      </c>
      <c r="G5">
        <v>876</v>
      </c>
      <c r="H5">
        <v>946</v>
      </c>
      <c r="I5">
        <v>941</v>
      </c>
      <c r="J5">
        <v>1044</v>
      </c>
      <c r="K5">
        <v>1020</v>
      </c>
      <c r="L5">
        <v>1152</v>
      </c>
      <c r="M5">
        <v>1060</v>
      </c>
      <c r="N5">
        <v>1214</v>
      </c>
      <c r="O5">
        <v>1147</v>
      </c>
      <c r="P5">
        <v>1233</v>
      </c>
      <c r="Q5">
        <v>1271</v>
      </c>
      <c r="R5">
        <v>1307</v>
      </c>
      <c r="S5">
        <v>1377</v>
      </c>
      <c r="T5">
        <v>1430</v>
      </c>
      <c r="U5">
        <v>1505</v>
      </c>
      <c r="V5">
        <v>1490</v>
      </c>
      <c r="W5">
        <v>1556</v>
      </c>
      <c r="X5">
        <v>1523</v>
      </c>
      <c r="Y5">
        <v>1840</v>
      </c>
    </row>
    <row r="6" spans="1:25" x14ac:dyDescent="0.25">
      <c r="A6" t="s">
        <v>50</v>
      </c>
      <c r="X6">
        <v>29</v>
      </c>
      <c r="Y6">
        <v>44</v>
      </c>
    </row>
    <row r="7" spans="1:25" x14ac:dyDescent="0.25">
      <c r="A7" t="s">
        <v>54</v>
      </c>
      <c r="B7">
        <v>803</v>
      </c>
      <c r="C7">
        <v>792</v>
      </c>
      <c r="D7">
        <v>820</v>
      </c>
      <c r="E7" s="9">
        <v>842</v>
      </c>
      <c r="F7">
        <v>942</v>
      </c>
      <c r="G7">
        <v>876</v>
      </c>
      <c r="H7">
        <v>946</v>
      </c>
      <c r="I7">
        <v>941</v>
      </c>
      <c r="J7">
        <v>1044</v>
      </c>
      <c r="K7">
        <v>1020</v>
      </c>
      <c r="L7">
        <v>1152</v>
      </c>
      <c r="M7">
        <v>1060</v>
      </c>
      <c r="N7">
        <v>1214</v>
      </c>
      <c r="O7">
        <f t="shared" ref="O7:Y7" si="6">SUM(O5:O6)</f>
        <v>1147</v>
      </c>
      <c r="P7">
        <f t="shared" si="6"/>
        <v>1233</v>
      </c>
      <c r="Q7">
        <f t="shared" si="6"/>
        <v>1271</v>
      </c>
      <c r="R7">
        <f t="shared" si="6"/>
        <v>1307</v>
      </c>
      <c r="S7">
        <f t="shared" si="6"/>
        <v>1377</v>
      </c>
      <c r="T7">
        <f t="shared" si="6"/>
        <v>1430</v>
      </c>
      <c r="U7">
        <f t="shared" si="6"/>
        <v>1505</v>
      </c>
      <c r="V7">
        <f t="shared" si="6"/>
        <v>1490</v>
      </c>
      <c r="W7">
        <f t="shared" si="6"/>
        <v>1556</v>
      </c>
      <c r="X7">
        <f t="shared" si="6"/>
        <v>1552</v>
      </c>
      <c r="Y7">
        <f t="shared" si="6"/>
        <v>1884</v>
      </c>
    </row>
    <row r="8" spans="1:25" x14ac:dyDescent="0.25">
      <c r="A8" t="s">
        <v>0</v>
      </c>
      <c r="B8" s="7">
        <v>110110</v>
      </c>
      <c r="C8" s="7">
        <v>115344</v>
      </c>
      <c r="D8" s="7">
        <v>124793</v>
      </c>
      <c r="E8" s="8">
        <v>132086</v>
      </c>
      <c r="F8" s="8">
        <v>138928</v>
      </c>
      <c r="G8" s="8">
        <v>144708</v>
      </c>
      <c r="H8">
        <v>151847</v>
      </c>
      <c r="I8">
        <v>161322</v>
      </c>
      <c r="J8">
        <v>172187</v>
      </c>
      <c r="K8">
        <v>182344</v>
      </c>
      <c r="L8">
        <v>191108</v>
      </c>
      <c r="M8">
        <v>196322</v>
      </c>
      <c r="N8">
        <v>201292</v>
      </c>
      <c r="O8">
        <v>205463</v>
      </c>
      <c r="P8">
        <v>208520</v>
      </c>
      <c r="Q8">
        <v>212756</v>
      </c>
      <c r="R8">
        <v>218568</v>
      </c>
      <c r="S8">
        <v>222742</v>
      </c>
      <c r="T8">
        <v>222384</v>
      </c>
      <c r="U8">
        <v>231366</v>
      </c>
      <c r="V8">
        <v>235908</v>
      </c>
      <c r="W8">
        <v>239859</v>
      </c>
      <c r="X8">
        <v>243888</v>
      </c>
      <c r="Y8">
        <v>247917</v>
      </c>
    </row>
    <row r="9" spans="1:25" x14ac:dyDescent="0.25">
      <c r="O9" t="s">
        <v>58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tabSelected="1" zoomScaleNormal="100" workbookViewId="0">
      <selection activeCell="L20" sqref="L20"/>
    </sheetView>
  </sheetViews>
  <sheetFormatPr defaultRowHeight="15" x14ac:dyDescent="0.25"/>
  <cols>
    <col min="1" max="1" width="27.7109375" bestFit="1" customWidth="1"/>
  </cols>
  <sheetData>
    <row r="1" spans="1:12" x14ac:dyDescent="0.25"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  <c r="L1">
        <v>2021</v>
      </c>
    </row>
    <row r="2" spans="1:12" x14ac:dyDescent="0.25">
      <c r="A2" t="s">
        <v>2</v>
      </c>
      <c r="B2">
        <f>SUM((B7)/(B8))*100</f>
        <v>0.5582513639925436</v>
      </c>
      <c r="C2">
        <f t="shared" ref="C2:L2" si="0">SUM((C7)/(C8))*100</f>
        <v>0.59131018607327834</v>
      </c>
      <c r="D2">
        <f t="shared" si="0"/>
        <v>0.59739795822444486</v>
      </c>
      <c r="E2">
        <f t="shared" si="0"/>
        <v>0.59798323633834782</v>
      </c>
      <c r="F2">
        <f t="shared" si="0"/>
        <v>0.61820402079535963</v>
      </c>
      <c r="G2">
        <f t="shared" si="0"/>
        <v>0.64303187279660412</v>
      </c>
      <c r="H2">
        <f t="shared" si="0"/>
        <v>0.6504845137142018</v>
      </c>
      <c r="I2">
        <f t="shared" si="0"/>
        <v>0.63160214999067432</v>
      </c>
      <c r="J2">
        <f t="shared" si="0"/>
        <v>0.64871445307451459</v>
      </c>
      <c r="K2">
        <f t="shared" si="0"/>
        <v>0.6363576723742046</v>
      </c>
      <c r="L2">
        <f t="shared" si="0"/>
        <v>0.75993175135226709</v>
      </c>
    </row>
    <row r="3" spans="1:12" x14ac:dyDescent="0.25">
      <c r="A3" t="s">
        <v>48</v>
      </c>
      <c r="B3">
        <f t="shared" ref="B3:L3" si="1">SUM((B5)/(B8))*100</f>
        <v>0.5582513639925436</v>
      </c>
      <c r="C3">
        <f t="shared" si="1"/>
        <v>0.59131018607327834</v>
      </c>
      <c r="D3">
        <f t="shared" si="1"/>
        <v>0.59739795822444486</v>
      </c>
      <c r="E3">
        <f t="shared" si="1"/>
        <v>0.59798323633834782</v>
      </c>
      <c r="F3">
        <f t="shared" si="1"/>
        <v>0.61820402079535963</v>
      </c>
      <c r="G3">
        <f t="shared" si="1"/>
        <v>0.64303187279660412</v>
      </c>
      <c r="H3">
        <f t="shared" si="1"/>
        <v>0.6504845137142018</v>
      </c>
      <c r="I3">
        <f t="shared" si="1"/>
        <v>0.63160214999067432</v>
      </c>
      <c r="J3">
        <f t="shared" si="1"/>
        <v>0.64871445307451459</v>
      </c>
      <c r="K3">
        <f t="shared" si="1"/>
        <v>0.62446696844453198</v>
      </c>
      <c r="L3">
        <f t="shared" si="1"/>
        <v>0.74218387605529268</v>
      </c>
    </row>
    <row r="4" spans="1:12" x14ac:dyDescent="0.25">
      <c r="A4" t="s">
        <v>50</v>
      </c>
      <c r="K4">
        <f>SUM((K6)/(K8))*100</f>
        <v>1.1890703929672636E-2</v>
      </c>
      <c r="L4">
        <f>SUM((L6)/(L8))*100</f>
        <v>1.7747875296974393E-2</v>
      </c>
    </row>
    <row r="5" spans="1:12" x14ac:dyDescent="0.25">
      <c r="A5" t="s">
        <v>48</v>
      </c>
      <c r="B5">
        <v>1147</v>
      </c>
      <c r="C5">
        <v>1233</v>
      </c>
      <c r="D5">
        <v>1271</v>
      </c>
      <c r="E5">
        <v>1307</v>
      </c>
      <c r="F5">
        <v>1377</v>
      </c>
      <c r="G5">
        <v>1430</v>
      </c>
      <c r="H5">
        <v>1505</v>
      </c>
      <c r="I5">
        <v>1490</v>
      </c>
      <c r="J5">
        <v>1556</v>
      </c>
      <c r="K5">
        <v>1523</v>
      </c>
      <c r="L5">
        <v>1840</v>
      </c>
    </row>
    <row r="6" spans="1:12" x14ac:dyDescent="0.25">
      <c r="A6" t="s">
        <v>50</v>
      </c>
      <c r="K6">
        <v>29</v>
      </c>
      <c r="L6">
        <v>44</v>
      </c>
    </row>
    <row r="7" spans="1:12" x14ac:dyDescent="0.25">
      <c r="A7" t="s">
        <v>54</v>
      </c>
      <c r="B7">
        <f t="shared" ref="B7:L7" si="2">SUM(B5:B6)</f>
        <v>1147</v>
      </c>
      <c r="C7">
        <f t="shared" si="2"/>
        <v>1233</v>
      </c>
      <c r="D7">
        <f t="shared" si="2"/>
        <v>1271</v>
      </c>
      <c r="E7">
        <f t="shared" si="2"/>
        <v>1307</v>
      </c>
      <c r="F7">
        <f t="shared" si="2"/>
        <v>1377</v>
      </c>
      <c r="G7">
        <f t="shared" si="2"/>
        <v>1430</v>
      </c>
      <c r="H7">
        <f t="shared" si="2"/>
        <v>1505</v>
      </c>
      <c r="I7">
        <f t="shared" si="2"/>
        <v>1490</v>
      </c>
      <c r="J7">
        <f t="shared" si="2"/>
        <v>1556</v>
      </c>
      <c r="K7">
        <f t="shared" si="2"/>
        <v>1552</v>
      </c>
      <c r="L7">
        <f t="shared" si="2"/>
        <v>1884</v>
      </c>
    </row>
    <row r="8" spans="1:12" x14ac:dyDescent="0.25">
      <c r="A8" t="s">
        <v>0</v>
      </c>
      <c r="B8">
        <v>205463</v>
      </c>
      <c r="C8">
        <v>208520</v>
      </c>
      <c r="D8">
        <v>212756</v>
      </c>
      <c r="E8">
        <v>218568</v>
      </c>
      <c r="F8">
        <v>222742</v>
      </c>
      <c r="G8">
        <v>222384</v>
      </c>
      <c r="H8">
        <v>231366</v>
      </c>
      <c r="I8">
        <v>235908</v>
      </c>
      <c r="J8">
        <v>239859</v>
      </c>
      <c r="K8">
        <v>243888</v>
      </c>
      <c r="L8">
        <v>247917</v>
      </c>
    </row>
    <row r="9" spans="1:12" x14ac:dyDescent="0.25">
      <c r="B9" t="s">
        <v>58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"/>
  <sheetViews>
    <sheetView zoomScaleNormal="100" workbookViewId="0">
      <selection activeCell="J7" sqref="J7"/>
    </sheetView>
  </sheetViews>
  <sheetFormatPr defaultRowHeight="15" x14ac:dyDescent="0.25"/>
  <cols>
    <col min="1" max="1" width="27.7109375" bestFit="1" customWidth="1"/>
  </cols>
  <sheetData>
    <row r="1" spans="1:16" x14ac:dyDescent="0.25"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  <c r="L1">
        <v>2021</v>
      </c>
      <c r="P1" s="10" t="s">
        <v>43</v>
      </c>
    </row>
    <row r="2" spans="1:16" x14ac:dyDescent="0.25">
      <c r="A2" t="s">
        <v>2</v>
      </c>
      <c r="B2">
        <f>SUM((B9)/(B10))*100</f>
        <v>0.5582513639925436</v>
      </c>
      <c r="C2">
        <f t="shared" ref="C2:L2" si="0">SUM((C9)/(C10))*100</f>
        <v>0.59131018607327834</v>
      </c>
      <c r="D2">
        <f t="shared" si="0"/>
        <v>0.59739795822444486</v>
      </c>
      <c r="E2">
        <f t="shared" si="0"/>
        <v>0.59798323633834782</v>
      </c>
      <c r="F2">
        <f t="shared" si="0"/>
        <v>0.61820402079535963</v>
      </c>
      <c r="G2">
        <f t="shared" si="0"/>
        <v>0.64303187279660412</v>
      </c>
      <c r="H2">
        <f t="shared" si="0"/>
        <v>0.6504845137142018</v>
      </c>
      <c r="I2">
        <f t="shared" si="0"/>
        <v>0.63160214999067432</v>
      </c>
      <c r="J2">
        <f t="shared" si="0"/>
        <v>0.64871445307451459</v>
      </c>
      <c r="K2">
        <f t="shared" si="0"/>
        <v>0.6363576723742046</v>
      </c>
      <c r="L2">
        <f t="shared" si="0"/>
        <v>0.75993175135226709</v>
      </c>
      <c r="O2" t="s">
        <v>44</v>
      </c>
      <c r="P2" s="11">
        <f>_xlfn.STDEV.P(F6:J6)</f>
        <v>62.059970995803731</v>
      </c>
    </row>
    <row r="3" spans="1:16" x14ac:dyDescent="0.25">
      <c r="A3" t="s">
        <v>45</v>
      </c>
      <c r="B3">
        <f>SUM((B6)/(B10))*100</f>
        <v>0.5582513639925436</v>
      </c>
      <c r="C3">
        <f t="shared" ref="C3:L3" si="1">SUM((C6)/(C10))*100</f>
        <v>0.59131018607327834</v>
      </c>
      <c r="D3">
        <f t="shared" si="1"/>
        <v>0.59739795822444486</v>
      </c>
      <c r="E3">
        <f t="shared" si="1"/>
        <v>0.59798323633834782</v>
      </c>
      <c r="F3">
        <f t="shared" si="1"/>
        <v>0.61820402079535963</v>
      </c>
      <c r="G3">
        <f t="shared" si="1"/>
        <v>0.64303187279660412</v>
      </c>
      <c r="H3">
        <f t="shared" si="1"/>
        <v>0.6504845137142018</v>
      </c>
      <c r="I3">
        <f t="shared" si="1"/>
        <v>0.63160214999067432</v>
      </c>
      <c r="J3">
        <f t="shared" si="1"/>
        <v>0.64871445307451459</v>
      </c>
      <c r="K3">
        <f t="shared" si="1"/>
        <v>0.59207505084300993</v>
      </c>
      <c r="L3">
        <f t="shared" si="1"/>
        <v>0.63973023229548598</v>
      </c>
      <c r="P3" s="11"/>
    </row>
    <row r="4" spans="1:16" x14ac:dyDescent="0.25">
      <c r="A4" t="s">
        <v>46</v>
      </c>
      <c r="K4">
        <f>SUM((K7)/(K10))*100</f>
        <v>1.1890703929672636E-2</v>
      </c>
      <c r="L4">
        <f>SUM((L7)/(L10))*100</f>
        <v>1.7747875296974393E-2</v>
      </c>
      <c r="P4" s="11"/>
    </row>
    <row r="5" spans="1:16" x14ac:dyDescent="0.25">
      <c r="A5" t="s">
        <v>47</v>
      </c>
      <c r="K5">
        <f>SUM((K8)/(K10))*100</f>
        <v>3.2391917601522012E-2</v>
      </c>
      <c r="L5">
        <f>SUM((L8)/(L10))*100</f>
        <v>0.10245364375980671</v>
      </c>
      <c r="P5" s="11"/>
    </row>
    <row r="6" spans="1:16" x14ac:dyDescent="0.25">
      <c r="A6" t="s">
        <v>48</v>
      </c>
      <c r="B6">
        <v>1147</v>
      </c>
      <c r="C6">
        <v>1233</v>
      </c>
      <c r="D6">
        <v>1271</v>
      </c>
      <c r="E6">
        <v>1307</v>
      </c>
      <c r="F6">
        <v>1377</v>
      </c>
      <c r="G6">
        <v>1430</v>
      </c>
      <c r="H6">
        <v>1505</v>
      </c>
      <c r="I6">
        <v>1490</v>
      </c>
      <c r="J6">
        <v>1556</v>
      </c>
      <c r="K6">
        <v>1444</v>
      </c>
      <c r="L6">
        <v>1586</v>
      </c>
      <c r="O6" t="s">
        <v>49</v>
      </c>
      <c r="P6" s="11">
        <f>P8+P2*3</f>
        <v>1657.7799129874111</v>
      </c>
    </row>
    <row r="7" spans="1:16" x14ac:dyDescent="0.25">
      <c r="A7" t="s">
        <v>50</v>
      </c>
      <c r="K7">
        <v>29</v>
      </c>
      <c r="L7">
        <v>44</v>
      </c>
      <c r="O7" t="s">
        <v>51</v>
      </c>
      <c r="P7" s="11">
        <f>P8-(P2*3)</f>
        <v>1285.4200870125887</v>
      </c>
    </row>
    <row r="8" spans="1:16" x14ac:dyDescent="0.25">
      <c r="A8" t="s">
        <v>52</v>
      </c>
      <c r="K8">
        <v>79</v>
      </c>
      <c r="L8">
        <v>254</v>
      </c>
      <c r="O8" t="s">
        <v>53</v>
      </c>
      <c r="P8">
        <f>AVERAGE(F6:J6)</f>
        <v>1471.6</v>
      </c>
    </row>
    <row r="9" spans="1:16" x14ac:dyDescent="0.25">
      <c r="A9" t="s">
        <v>54</v>
      </c>
      <c r="B9">
        <f>SUM(B6:B8)</f>
        <v>1147</v>
      </c>
      <c r="C9">
        <f t="shared" ref="C9:L9" si="2">SUM(C6:C8)</f>
        <v>1233</v>
      </c>
      <c r="D9">
        <f t="shared" si="2"/>
        <v>1271</v>
      </c>
      <c r="E9">
        <f t="shared" si="2"/>
        <v>1307</v>
      </c>
      <c r="F9">
        <f t="shared" si="2"/>
        <v>1377</v>
      </c>
      <c r="G9">
        <f t="shared" si="2"/>
        <v>1430</v>
      </c>
      <c r="H9">
        <f t="shared" si="2"/>
        <v>1505</v>
      </c>
      <c r="I9">
        <f t="shared" si="2"/>
        <v>1490</v>
      </c>
      <c r="J9">
        <f t="shared" si="2"/>
        <v>1556</v>
      </c>
      <c r="K9">
        <f t="shared" si="2"/>
        <v>1552</v>
      </c>
      <c r="L9">
        <f t="shared" si="2"/>
        <v>1884</v>
      </c>
    </row>
    <row r="10" spans="1:16" x14ac:dyDescent="0.25">
      <c r="A10" t="s">
        <v>0</v>
      </c>
      <c r="B10">
        <v>205463</v>
      </c>
      <c r="C10">
        <v>208520</v>
      </c>
      <c r="D10">
        <v>212756</v>
      </c>
      <c r="E10">
        <v>218568</v>
      </c>
      <c r="F10">
        <v>222742</v>
      </c>
      <c r="G10">
        <v>222384</v>
      </c>
      <c r="H10">
        <v>231366</v>
      </c>
      <c r="I10">
        <v>235908</v>
      </c>
      <c r="J10">
        <v>239859</v>
      </c>
      <c r="K10">
        <v>243888</v>
      </c>
      <c r="L10">
        <v>247917</v>
      </c>
    </row>
    <row r="11" spans="1:16" x14ac:dyDescent="0.25">
      <c r="A11" t="s">
        <v>55</v>
      </c>
      <c r="B11">
        <v>60436</v>
      </c>
      <c r="C11">
        <v>60019</v>
      </c>
      <c r="D11">
        <v>60061</v>
      </c>
      <c r="E11">
        <v>60315</v>
      </c>
      <c r="F11">
        <v>60316</v>
      </c>
      <c r="G11">
        <v>60635</v>
      </c>
      <c r="H11">
        <v>61456</v>
      </c>
      <c r="I11">
        <v>61809</v>
      </c>
      <c r="J11">
        <v>62351</v>
      </c>
      <c r="K11">
        <v>62524</v>
      </c>
      <c r="L11">
        <v>62220</v>
      </c>
    </row>
    <row r="12" spans="1:16" x14ac:dyDescent="0.25">
      <c r="A12" t="s">
        <v>56</v>
      </c>
      <c r="F12">
        <v>622</v>
      </c>
      <c r="G12">
        <v>622</v>
      </c>
      <c r="H12">
        <v>622</v>
      </c>
      <c r="I12">
        <v>622</v>
      </c>
      <c r="J12">
        <v>622</v>
      </c>
      <c r="K12">
        <v>622</v>
      </c>
      <c r="L12">
        <v>622</v>
      </c>
    </row>
    <row r="13" spans="1:16" x14ac:dyDescent="0.25">
      <c r="A13" t="s">
        <v>57</v>
      </c>
      <c r="F13">
        <v>510</v>
      </c>
      <c r="G13">
        <v>510</v>
      </c>
      <c r="H13">
        <v>510</v>
      </c>
      <c r="I13">
        <v>510</v>
      </c>
      <c r="J13">
        <v>510</v>
      </c>
      <c r="K13">
        <v>510</v>
      </c>
      <c r="L13">
        <v>510</v>
      </c>
    </row>
    <row r="14" spans="1:16" x14ac:dyDescent="0.25">
      <c r="B14" t="s">
        <v>58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"/>
  <sheetViews>
    <sheetView zoomScaleNormal="100" workbookViewId="0">
      <selection activeCell="E4" sqref="E4"/>
    </sheetView>
  </sheetViews>
  <sheetFormatPr defaultRowHeight="15" x14ac:dyDescent="0.25"/>
  <cols>
    <col min="1" max="1" width="13.42578125" bestFit="1" customWidth="1"/>
    <col min="2" max="7" width="13.42578125" customWidth="1"/>
    <col min="26" max="26" width="12" bestFit="1" customWidth="1"/>
  </cols>
  <sheetData>
    <row r="1" spans="1:27" x14ac:dyDescent="0.25">
      <c r="B1">
        <v>1998</v>
      </c>
      <c r="C1">
        <v>1999</v>
      </c>
      <c r="D1">
        <v>2000</v>
      </c>
      <c r="E1">
        <v>2001</v>
      </c>
      <c r="F1">
        <v>2002</v>
      </c>
      <c r="G1">
        <v>2003</v>
      </c>
      <c r="H1">
        <v>2004</v>
      </c>
      <c r="I1">
        <v>2005</v>
      </c>
      <c r="J1">
        <v>2006</v>
      </c>
      <c r="K1">
        <v>2007</v>
      </c>
      <c r="L1">
        <v>2008</v>
      </c>
      <c r="M1">
        <v>2009</v>
      </c>
      <c r="N1">
        <v>2010</v>
      </c>
      <c r="O1">
        <v>2011</v>
      </c>
      <c r="P1">
        <v>2012</v>
      </c>
      <c r="Q1">
        <v>2013</v>
      </c>
      <c r="R1">
        <v>2014</v>
      </c>
      <c r="S1">
        <v>2015</v>
      </c>
      <c r="T1">
        <v>2016</v>
      </c>
      <c r="U1">
        <v>2017</v>
      </c>
      <c r="V1">
        <v>2018</v>
      </c>
      <c r="W1">
        <v>2019</v>
      </c>
      <c r="X1">
        <v>2020</v>
      </c>
      <c r="Y1">
        <v>2021</v>
      </c>
      <c r="Z1" t="s">
        <v>35</v>
      </c>
      <c r="AA1" t="s">
        <v>36</v>
      </c>
    </row>
    <row r="2" spans="1:27" x14ac:dyDescent="0.25">
      <c r="A2" t="s">
        <v>1</v>
      </c>
      <c r="B2">
        <v>803</v>
      </c>
      <c r="C2">
        <v>792</v>
      </c>
      <c r="D2">
        <v>820</v>
      </c>
      <c r="E2" s="9">
        <v>842</v>
      </c>
      <c r="F2">
        <v>942</v>
      </c>
      <c r="G2">
        <v>876</v>
      </c>
      <c r="H2">
        <v>946</v>
      </c>
      <c r="I2">
        <v>941</v>
      </c>
      <c r="J2">
        <v>1044</v>
      </c>
      <c r="K2">
        <v>1020</v>
      </c>
      <c r="L2">
        <v>1152</v>
      </c>
      <c r="M2">
        <v>1060</v>
      </c>
      <c r="N2">
        <v>1214</v>
      </c>
      <c r="O2">
        <v>1147</v>
      </c>
      <c r="P2">
        <v>1233</v>
      </c>
      <c r="Q2">
        <v>1271</v>
      </c>
      <c r="R2">
        <v>1307</v>
      </c>
      <c r="S2">
        <v>1377</v>
      </c>
      <c r="T2">
        <v>1430</v>
      </c>
      <c r="U2">
        <v>1505</v>
      </c>
      <c r="V2">
        <v>1490</v>
      </c>
      <c r="W2">
        <v>1556</v>
      </c>
      <c r="X2">
        <v>1552</v>
      </c>
      <c r="Y2">
        <v>1884</v>
      </c>
      <c r="Z2">
        <v>29</v>
      </c>
      <c r="AA2">
        <v>44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8"/>
  <sheetViews>
    <sheetView workbookViewId="0">
      <selection activeCell="E13" sqref="E13"/>
    </sheetView>
  </sheetViews>
  <sheetFormatPr defaultRowHeight="15" x14ac:dyDescent="0.25"/>
  <cols>
    <col min="1" max="1" width="28.42578125" customWidth="1"/>
    <col min="2" max="2" width="16.5703125" customWidth="1"/>
    <col min="3" max="3" width="11.28515625" customWidth="1"/>
    <col min="4" max="4" width="24.7109375" customWidth="1"/>
    <col min="5" max="5" width="21.7109375" customWidth="1"/>
  </cols>
  <sheetData>
    <row r="2" spans="1:5" x14ac:dyDescent="0.25">
      <c r="A2" s="1" t="s">
        <v>3</v>
      </c>
    </row>
    <row r="3" spans="1:5" x14ac:dyDescent="0.25">
      <c r="A3" t="s">
        <v>4</v>
      </c>
      <c r="B3">
        <v>1414</v>
      </c>
    </row>
    <row r="4" spans="1:5" x14ac:dyDescent="0.25">
      <c r="A4" s="2" t="s">
        <v>5</v>
      </c>
      <c r="B4" s="2">
        <v>29</v>
      </c>
      <c r="D4" t="s">
        <v>6</v>
      </c>
    </row>
    <row r="5" spans="1:5" x14ac:dyDescent="0.25">
      <c r="A5" t="s">
        <v>7</v>
      </c>
      <c r="B5">
        <v>79</v>
      </c>
    </row>
    <row r="6" spans="1:5" x14ac:dyDescent="0.25">
      <c r="A6" t="s">
        <v>8</v>
      </c>
      <c r="B6">
        <v>30</v>
      </c>
    </row>
    <row r="7" spans="1:5" x14ac:dyDescent="0.25">
      <c r="A7" s="1" t="s">
        <v>9</v>
      </c>
      <c r="B7" s="1">
        <f>SUM(B3:B6)</f>
        <v>1552</v>
      </c>
    </row>
    <row r="10" spans="1:5" x14ac:dyDescent="0.25">
      <c r="A10" s="1" t="s">
        <v>10</v>
      </c>
    </row>
    <row r="12" spans="1:5" x14ac:dyDescent="0.25">
      <c r="A12" s="1" t="s">
        <v>11</v>
      </c>
      <c r="B12" s="1">
        <v>72.2</v>
      </c>
    </row>
    <row r="13" spans="1:5" x14ac:dyDescent="0.25">
      <c r="A13" t="s">
        <v>12</v>
      </c>
      <c r="B13">
        <v>97</v>
      </c>
      <c r="D13" t="s">
        <v>13</v>
      </c>
      <c r="E13" s="3">
        <f>27/29</f>
        <v>0.93103448275862066</v>
      </c>
    </row>
    <row r="14" spans="1:5" x14ac:dyDescent="0.25">
      <c r="A14" t="s">
        <v>14</v>
      </c>
      <c r="B14">
        <v>41</v>
      </c>
      <c r="D14" t="s">
        <v>15</v>
      </c>
      <c r="E14" s="3">
        <f>24/29</f>
        <v>0.82758620689655171</v>
      </c>
    </row>
    <row r="15" spans="1:5" x14ac:dyDescent="0.25">
      <c r="A15" t="s">
        <v>16</v>
      </c>
      <c r="B15">
        <v>0</v>
      </c>
      <c r="D15" t="s">
        <v>17</v>
      </c>
      <c r="E15" s="3">
        <f>18/29</f>
        <v>0.62068965517241381</v>
      </c>
    </row>
    <row r="16" spans="1:5" x14ac:dyDescent="0.25">
      <c r="A16" t="s">
        <v>18</v>
      </c>
      <c r="B16">
        <v>2</v>
      </c>
    </row>
    <row r="17" spans="1:5" x14ac:dyDescent="0.25">
      <c r="A17" t="s">
        <v>19</v>
      </c>
      <c r="B17">
        <v>3</v>
      </c>
      <c r="D17" t="s">
        <v>20</v>
      </c>
      <c r="E17">
        <v>5</v>
      </c>
    </row>
    <row r="18" spans="1:5" x14ac:dyDescent="0.25">
      <c r="A18" t="s">
        <v>21</v>
      </c>
      <c r="B18">
        <v>6</v>
      </c>
    </row>
    <row r="19" spans="1:5" x14ac:dyDescent="0.25">
      <c r="A19" t="s">
        <v>22</v>
      </c>
      <c r="B19">
        <v>7</v>
      </c>
    </row>
    <row r="20" spans="1:5" x14ac:dyDescent="0.25">
      <c r="A20" t="s">
        <v>23</v>
      </c>
      <c r="B20">
        <v>5</v>
      </c>
    </row>
    <row r="21" spans="1:5" x14ac:dyDescent="0.25">
      <c r="A21" t="s">
        <v>24</v>
      </c>
      <c r="B21">
        <v>6</v>
      </c>
    </row>
    <row r="23" spans="1:5" x14ac:dyDescent="0.25">
      <c r="A23" s="1" t="s">
        <v>25</v>
      </c>
      <c r="B23" s="1">
        <v>69.8</v>
      </c>
    </row>
    <row r="24" spans="1:5" x14ac:dyDescent="0.25">
      <c r="A24" t="s">
        <v>12</v>
      </c>
      <c r="B24">
        <v>95</v>
      </c>
      <c r="D24" t="s">
        <v>13</v>
      </c>
      <c r="E24" s="3">
        <f>72/79</f>
        <v>0.91139240506329111</v>
      </c>
    </row>
    <row r="25" spans="1:5" x14ac:dyDescent="0.25">
      <c r="A25" t="s">
        <v>14</v>
      </c>
      <c r="B25">
        <v>29</v>
      </c>
      <c r="D25" t="s">
        <v>15</v>
      </c>
      <c r="E25" s="3">
        <f>64/79</f>
        <v>0.810126582278481</v>
      </c>
    </row>
    <row r="26" spans="1:5" x14ac:dyDescent="0.25">
      <c r="A26" t="s">
        <v>16</v>
      </c>
      <c r="B26">
        <v>3</v>
      </c>
      <c r="D26" t="s">
        <v>17</v>
      </c>
      <c r="E26" s="3">
        <f>43/79</f>
        <v>0.54430379746835444</v>
      </c>
    </row>
    <row r="27" spans="1:5" x14ac:dyDescent="0.25">
      <c r="A27" t="s">
        <v>18</v>
      </c>
      <c r="B27">
        <v>3</v>
      </c>
    </row>
    <row r="28" spans="1:5" x14ac:dyDescent="0.25">
      <c r="A28" t="s">
        <v>19</v>
      </c>
      <c r="B28">
        <v>8</v>
      </c>
    </row>
    <row r="29" spans="1:5" x14ac:dyDescent="0.25">
      <c r="A29" t="s">
        <v>21</v>
      </c>
      <c r="B29">
        <v>21</v>
      </c>
    </row>
    <row r="30" spans="1:5" x14ac:dyDescent="0.25">
      <c r="A30" t="s">
        <v>22</v>
      </c>
      <c r="B30">
        <v>23</v>
      </c>
    </row>
    <row r="31" spans="1:5" x14ac:dyDescent="0.25">
      <c r="A31" t="s">
        <v>23</v>
      </c>
      <c r="B31">
        <v>16</v>
      </c>
    </row>
    <row r="32" spans="1:5" x14ac:dyDescent="0.25">
      <c r="A32" t="s">
        <v>24</v>
      </c>
      <c r="B32">
        <v>4</v>
      </c>
    </row>
    <row r="34" spans="1:5" x14ac:dyDescent="0.25">
      <c r="A34" s="1" t="s">
        <v>26</v>
      </c>
      <c r="B34" s="1">
        <v>71</v>
      </c>
    </row>
    <row r="35" spans="1:5" x14ac:dyDescent="0.25">
      <c r="A35" t="s">
        <v>12</v>
      </c>
      <c r="B35">
        <v>97</v>
      </c>
      <c r="D35" t="s">
        <v>13</v>
      </c>
      <c r="E35" s="3">
        <f>99/108</f>
        <v>0.91666666666666663</v>
      </c>
    </row>
    <row r="36" spans="1:5" x14ac:dyDescent="0.25">
      <c r="A36" t="s">
        <v>14</v>
      </c>
      <c r="B36">
        <v>29</v>
      </c>
      <c r="D36" t="s">
        <v>15</v>
      </c>
      <c r="E36" s="3">
        <f>88/108</f>
        <v>0.81481481481481477</v>
      </c>
    </row>
    <row r="37" spans="1:5" x14ac:dyDescent="0.25">
      <c r="A37" t="s">
        <v>16</v>
      </c>
      <c r="B37">
        <f>B15+B26</f>
        <v>3</v>
      </c>
      <c r="D37" t="s">
        <v>17</v>
      </c>
      <c r="E37" s="3">
        <f>61/108</f>
        <v>0.56481481481481477</v>
      </c>
    </row>
    <row r="38" spans="1:5" x14ac:dyDescent="0.25">
      <c r="A38" t="s">
        <v>18</v>
      </c>
      <c r="B38">
        <f>B27+B16</f>
        <v>5</v>
      </c>
    </row>
    <row r="39" spans="1:5" x14ac:dyDescent="0.25">
      <c r="A39" t="s">
        <v>19</v>
      </c>
      <c r="B39">
        <f>B17+B28</f>
        <v>11</v>
      </c>
    </row>
    <row r="40" spans="1:5" x14ac:dyDescent="0.25">
      <c r="A40" t="s">
        <v>21</v>
      </c>
      <c r="B40">
        <f>B18+B29</f>
        <v>27</v>
      </c>
    </row>
    <row r="41" spans="1:5" x14ac:dyDescent="0.25">
      <c r="A41" t="s">
        <v>22</v>
      </c>
      <c r="B41">
        <f>B19+B30</f>
        <v>30</v>
      </c>
    </row>
    <row r="42" spans="1:5" x14ac:dyDescent="0.25">
      <c r="A42" t="s">
        <v>23</v>
      </c>
      <c r="B42">
        <f>B20+B31</f>
        <v>21</v>
      </c>
    </row>
    <row r="43" spans="1:5" x14ac:dyDescent="0.25">
      <c r="A43" t="s">
        <v>24</v>
      </c>
      <c r="B43">
        <f>B21+B32</f>
        <v>10</v>
      </c>
    </row>
    <row r="49" spans="2:8" x14ac:dyDescent="0.25">
      <c r="B49" t="s">
        <v>27</v>
      </c>
      <c r="E49" t="s">
        <v>28</v>
      </c>
      <c r="H49" t="s">
        <v>29</v>
      </c>
    </row>
    <row r="50" spans="2:8" x14ac:dyDescent="0.25">
      <c r="B50">
        <v>41</v>
      </c>
      <c r="E50">
        <v>29</v>
      </c>
      <c r="H50">
        <v>29</v>
      </c>
    </row>
    <row r="51" spans="2:8" x14ac:dyDescent="0.25">
      <c r="B51">
        <v>49</v>
      </c>
      <c r="E51">
        <v>31</v>
      </c>
      <c r="H51">
        <v>31</v>
      </c>
    </row>
    <row r="52" spans="2:8" x14ac:dyDescent="0.25">
      <c r="B52">
        <v>51</v>
      </c>
      <c r="E52">
        <v>39</v>
      </c>
      <c r="H52">
        <v>39</v>
      </c>
    </row>
    <row r="53" spans="2:8" x14ac:dyDescent="0.25">
      <c r="B53">
        <v>52</v>
      </c>
      <c r="E53">
        <v>41</v>
      </c>
      <c r="H53">
        <v>41</v>
      </c>
    </row>
    <row r="54" spans="2:8" x14ac:dyDescent="0.25">
      <c r="B54">
        <v>59</v>
      </c>
      <c r="E54">
        <v>43</v>
      </c>
      <c r="H54">
        <v>41</v>
      </c>
    </row>
    <row r="55" spans="2:8" x14ac:dyDescent="0.25">
      <c r="B55">
        <v>61</v>
      </c>
      <c r="E55">
        <v>48</v>
      </c>
      <c r="H55">
        <v>43</v>
      </c>
    </row>
    <row r="56" spans="2:8" x14ac:dyDescent="0.25">
      <c r="B56">
        <v>61</v>
      </c>
      <c r="E56">
        <v>50</v>
      </c>
      <c r="H56">
        <v>48</v>
      </c>
    </row>
    <row r="57" spans="2:8" x14ac:dyDescent="0.25">
      <c r="B57">
        <v>64</v>
      </c>
      <c r="E57">
        <v>50</v>
      </c>
      <c r="H57">
        <v>49</v>
      </c>
    </row>
    <row r="58" spans="2:8" x14ac:dyDescent="0.25">
      <c r="B58">
        <v>67</v>
      </c>
      <c r="E58">
        <v>51</v>
      </c>
      <c r="H58">
        <v>50</v>
      </c>
    </row>
    <row r="59" spans="2:8" x14ac:dyDescent="0.25">
      <c r="B59">
        <v>68</v>
      </c>
      <c r="E59">
        <v>53</v>
      </c>
      <c r="H59">
        <v>50</v>
      </c>
    </row>
    <row r="60" spans="2:8" x14ac:dyDescent="0.25">
      <c r="B60">
        <v>69</v>
      </c>
      <c r="E60">
        <v>54</v>
      </c>
      <c r="H60">
        <v>51</v>
      </c>
    </row>
    <row r="61" spans="2:8" x14ac:dyDescent="0.25">
      <c r="B61">
        <v>71</v>
      </c>
      <c r="E61">
        <v>54</v>
      </c>
      <c r="H61">
        <v>51</v>
      </c>
    </row>
    <row r="62" spans="2:8" x14ac:dyDescent="0.25">
      <c r="B62">
        <v>74</v>
      </c>
      <c r="E62">
        <v>55</v>
      </c>
      <c r="H62">
        <v>52</v>
      </c>
    </row>
    <row r="63" spans="2:8" x14ac:dyDescent="0.25">
      <c r="B63">
        <v>76</v>
      </c>
      <c r="E63">
        <v>58</v>
      </c>
      <c r="H63">
        <v>53</v>
      </c>
    </row>
    <row r="64" spans="2:8" x14ac:dyDescent="0.25">
      <c r="B64">
        <v>76</v>
      </c>
      <c r="E64">
        <v>59</v>
      </c>
      <c r="H64">
        <v>54</v>
      </c>
    </row>
    <row r="65" spans="1:8" x14ac:dyDescent="0.25">
      <c r="B65">
        <v>77</v>
      </c>
      <c r="E65">
        <v>61</v>
      </c>
      <c r="H65">
        <v>54</v>
      </c>
    </row>
    <row r="66" spans="1:8" x14ac:dyDescent="0.25">
      <c r="B66">
        <v>79</v>
      </c>
      <c r="E66">
        <v>61</v>
      </c>
      <c r="H66">
        <v>55</v>
      </c>
    </row>
    <row r="67" spans="1:8" x14ac:dyDescent="0.25">
      <c r="B67">
        <v>79</v>
      </c>
      <c r="E67">
        <v>62</v>
      </c>
      <c r="H67">
        <v>58</v>
      </c>
    </row>
    <row r="68" spans="1:8" x14ac:dyDescent="0.25">
      <c r="B68">
        <v>80</v>
      </c>
      <c r="E68">
        <v>62</v>
      </c>
      <c r="H68">
        <v>59</v>
      </c>
    </row>
    <row r="69" spans="1:8" x14ac:dyDescent="0.25">
      <c r="B69">
        <v>81</v>
      </c>
      <c r="E69">
        <v>63</v>
      </c>
      <c r="H69">
        <v>59</v>
      </c>
    </row>
    <row r="70" spans="1:8" x14ac:dyDescent="0.25">
      <c r="B70">
        <v>82</v>
      </c>
      <c r="E70">
        <v>64</v>
      </c>
      <c r="H70">
        <v>61</v>
      </c>
    </row>
    <row r="71" spans="1:8" x14ac:dyDescent="0.25">
      <c r="B71">
        <v>86</v>
      </c>
      <c r="E71">
        <v>64</v>
      </c>
      <c r="H71">
        <v>61</v>
      </c>
    </row>
    <row r="72" spans="1:8" x14ac:dyDescent="0.25">
      <c r="B72">
        <v>88</v>
      </c>
      <c r="E72">
        <v>64</v>
      </c>
      <c r="H72">
        <v>61</v>
      </c>
    </row>
    <row r="73" spans="1:8" x14ac:dyDescent="0.25">
      <c r="B73">
        <v>91</v>
      </c>
      <c r="E73">
        <v>64</v>
      </c>
      <c r="H73">
        <v>61</v>
      </c>
    </row>
    <row r="74" spans="1:8" x14ac:dyDescent="0.25">
      <c r="B74">
        <v>92</v>
      </c>
      <c r="E74">
        <v>64</v>
      </c>
      <c r="H74">
        <v>62</v>
      </c>
    </row>
    <row r="75" spans="1:8" x14ac:dyDescent="0.25">
      <c r="B75">
        <v>92</v>
      </c>
      <c r="E75">
        <v>65</v>
      </c>
      <c r="H75">
        <v>62</v>
      </c>
    </row>
    <row r="76" spans="1:8" x14ac:dyDescent="0.25">
      <c r="B76">
        <v>94</v>
      </c>
      <c r="E76">
        <v>65</v>
      </c>
      <c r="H76">
        <v>63</v>
      </c>
    </row>
    <row r="77" spans="1:8" x14ac:dyDescent="0.25">
      <c r="B77">
        <v>97</v>
      </c>
      <c r="E77">
        <v>66</v>
      </c>
      <c r="H77">
        <v>64</v>
      </c>
    </row>
    <row r="78" spans="1:8" x14ac:dyDescent="0.25">
      <c r="B78">
        <v>97</v>
      </c>
      <c r="E78">
        <v>66</v>
      </c>
      <c r="H78">
        <v>64</v>
      </c>
    </row>
    <row r="79" spans="1:8" x14ac:dyDescent="0.25">
      <c r="A79" t="s">
        <v>30</v>
      </c>
      <c r="B79">
        <f>AVERAGE(B50:B78)</f>
        <v>74.275862068965523</v>
      </c>
      <c r="E79">
        <v>66</v>
      </c>
      <c r="H79">
        <v>64</v>
      </c>
    </row>
    <row r="80" spans="1:8" x14ac:dyDescent="0.25">
      <c r="E80">
        <v>68</v>
      </c>
      <c r="H80">
        <v>64</v>
      </c>
    </row>
    <row r="81" spans="5:8" x14ac:dyDescent="0.25">
      <c r="E81">
        <v>68</v>
      </c>
      <c r="H81">
        <v>64</v>
      </c>
    </row>
    <row r="82" spans="5:8" x14ac:dyDescent="0.25">
      <c r="E82">
        <v>69</v>
      </c>
      <c r="H82">
        <v>64</v>
      </c>
    </row>
    <row r="83" spans="5:8" x14ac:dyDescent="0.25">
      <c r="E83">
        <v>69</v>
      </c>
      <c r="H83">
        <v>65</v>
      </c>
    </row>
    <row r="84" spans="5:8" x14ac:dyDescent="0.25">
      <c r="E84">
        <v>69</v>
      </c>
      <c r="H84">
        <v>65</v>
      </c>
    </row>
    <row r="85" spans="5:8" x14ac:dyDescent="0.25">
      <c r="E85">
        <v>69</v>
      </c>
      <c r="H85">
        <v>66</v>
      </c>
    </row>
    <row r="86" spans="5:8" x14ac:dyDescent="0.25">
      <c r="E86">
        <v>71</v>
      </c>
      <c r="H86">
        <v>66</v>
      </c>
    </row>
    <row r="87" spans="5:8" x14ac:dyDescent="0.25">
      <c r="E87">
        <v>71</v>
      </c>
      <c r="H87">
        <v>66</v>
      </c>
    </row>
    <row r="88" spans="5:8" x14ac:dyDescent="0.25">
      <c r="E88">
        <v>72</v>
      </c>
      <c r="H88">
        <v>67</v>
      </c>
    </row>
    <row r="89" spans="5:8" x14ac:dyDescent="0.25">
      <c r="E89">
        <v>72</v>
      </c>
      <c r="H89">
        <v>68</v>
      </c>
    </row>
    <row r="90" spans="5:8" x14ac:dyDescent="0.25">
      <c r="E90">
        <v>73</v>
      </c>
      <c r="H90">
        <v>68</v>
      </c>
    </row>
    <row r="91" spans="5:8" x14ac:dyDescent="0.25">
      <c r="E91">
        <v>73</v>
      </c>
      <c r="H91">
        <v>68</v>
      </c>
    </row>
    <row r="92" spans="5:8" x14ac:dyDescent="0.25">
      <c r="E92">
        <v>74</v>
      </c>
      <c r="H92">
        <v>69</v>
      </c>
    </row>
    <row r="93" spans="5:8" x14ac:dyDescent="0.25">
      <c r="E93">
        <v>74</v>
      </c>
      <c r="H93">
        <v>69</v>
      </c>
    </row>
    <row r="94" spans="5:8" x14ac:dyDescent="0.25">
      <c r="E94">
        <v>74</v>
      </c>
      <c r="H94">
        <v>69</v>
      </c>
    </row>
    <row r="95" spans="5:8" x14ac:dyDescent="0.25">
      <c r="E95">
        <v>74</v>
      </c>
      <c r="H95">
        <v>69</v>
      </c>
    </row>
    <row r="96" spans="5:8" x14ac:dyDescent="0.25">
      <c r="E96">
        <v>75</v>
      </c>
      <c r="H96">
        <v>69</v>
      </c>
    </row>
    <row r="97" spans="5:8" x14ac:dyDescent="0.25">
      <c r="E97">
        <v>75</v>
      </c>
      <c r="H97">
        <v>71</v>
      </c>
    </row>
    <row r="98" spans="5:8" x14ac:dyDescent="0.25">
      <c r="E98">
        <v>75</v>
      </c>
      <c r="H98">
        <v>71</v>
      </c>
    </row>
    <row r="99" spans="5:8" x14ac:dyDescent="0.25">
      <c r="E99">
        <v>75</v>
      </c>
      <c r="H99">
        <v>71</v>
      </c>
    </row>
    <row r="100" spans="5:8" x14ac:dyDescent="0.25">
      <c r="E100">
        <v>76</v>
      </c>
      <c r="H100">
        <v>72</v>
      </c>
    </row>
    <row r="101" spans="5:8" x14ac:dyDescent="0.25">
      <c r="E101">
        <v>76</v>
      </c>
      <c r="H101">
        <v>72</v>
      </c>
    </row>
    <row r="102" spans="5:8" x14ac:dyDescent="0.25">
      <c r="E102">
        <v>76</v>
      </c>
      <c r="H102">
        <v>73</v>
      </c>
    </row>
    <row r="103" spans="5:8" x14ac:dyDescent="0.25">
      <c r="E103">
        <v>76</v>
      </c>
      <c r="H103">
        <v>73</v>
      </c>
    </row>
    <row r="104" spans="5:8" x14ac:dyDescent="0.25">
      <c r="E104">
        <v>76</v>
      </c>
      <c r="H104">
        <v>74</v>
      </c>
    </row>
    <row r="105" spans="5:8" x14ac:dyDescent="0.25">
      <c r="E105">
        <v>76</v>
      </c>
      <c r="H105">
        <v>74</v>
      </c>
    </row>
    <row r="106" spans="5:8" x14ac:dyDescent="0.25">
      <c r="E106">
        <v>77</v>
      </c>
      <c r="H106">
        <v>74</v>
      </c>
    </row>
    <row r="107" spans="5:8" x14ac:dyDescent="0.25">
      <c r="E107">
        <v>78</v>
      </c>
      <c r="H107">
        <v>74</v>
      </c>
    </row>
    <row r="108" spans="5:8" x14ac:dyDescent="0.25">
      <c r="E108">
        <v>79</v>
      </c>
      <c r="H108">
        <v>74</v>
      </c>
    </row>
    <row r="109" spans="5:8" x14ac:dyDescent="0.25">
      <c r="E109">
        <v>81</v>
      </c>
      <c r="H109">
        <v>75</v>
      </c>
    </row>
    <row r="110" spans="5:8" x14ac:dyDescent="0.25">
      <c r="E110">
        <v>82</v>
      </c>
      <c r="H110">
        <v>75</v>
      </c>
    </row>
    <row r="111" spans="5:8" x14ac:dyDescent="0.25">
      <c r="E111">
        <v>82</v>
      </c>
      <c r="H111">
        <v>75</v>
      </c>
    </row>
    <row r="112" spans="5:8" x14ac:dyDescent="0.25">
      <c r="E112">
        <v>82</v>
      </c>
      <c r="H112">
        <v>75</v>
      </c>
    </row>
    <row r="113" spans="5:8" x14ac:dyDescent="0.25">
      <c r="E113">
        <v>82</v>
      </c>
      <c r="H113">
        <v>76</v>
      </c>
    </row>
    <row r="114" spans="5:8" x14ac:dyDescent="0.25">
      <c r="E114">
        <v>83</v>
      </c>
      <c r="H114">
        <v>76</v>
      </c>
    </row>
    <row r="115" spans="5:8" x14ac:dyDescent="0.25">
      <c r="E115">
        <v>83</v>
      </c>
      <c r="H115">
        <v>76</v>
      </c>
    </row>
    <row r="116" spans="5:8" x14ac:dyDescent="0.25">
      <c r="E116">
        <v>83</v>
      </c>
      <c r="H116">
        <v>76</v>
      </c>
    </row>
    <row r="117" spans="5:8" x14ac:dyDescent="0.25">
      <c r="E117">
        <v>83</v>
      </c>
      <c r="H117">
        <v>76</v>
      </c>
    </row>
    <row r="118" spans="5:8" x14ac:dyDescent="0.25">
      <c r="E118">
        <v>83</v>
      </c>
      <c r="H118">
        <v>76</v>
      </c>
    </row>
    <row r="119" spans="5:8" x14ac:dyDescent="0.25">
      <c r="E119">
        <v>85</v>
      </c>
      <c r="H119">
        <v>76</v>
      </c>
    </row>
    <row r="120" spans="5:8" x14ac:dyDescent="0.25">
      <c r="E120">
        <v>86</v>
      </c>
      <c r="H120">
        <v>76</v>
      </c>
    </row>
    <row r="121" spans="5:8" x14ac:dyDescent="0.25">
      <c r="E121">
        <v>86</v>
      </c>
      <c r="H121">
        <v>77</v>
      </c>
    </row>
    <row r="122" spans="5:8" x14ac:dyDescent="0.25">
      <c r="E122">
        <v>87</v>
      </c>
      <c r="H122">
        <v>77</v>
      </c>
    </row>
    <row r="123" spans="5:8" x14ac:dyDescent="0.25">
      <c r="E123">
        <v>88</v>
      </c>
      <c r="H123">
        <v>78</v>
      </c>
    </row>
    <row r="124" spans="5:8" x14ac:dyDescent="0.25">
      <c r="E124">
        <v>88</v>
      </c>
      <c r="H124">
        <v>79</v>
      </c>
    </row>
    <row r="125" spans="5:8" x14ac:dyDescent="0.25">
      <c r="E125">
        <v>91</v>
      </c>
      <c r="H125">
        <v>79</v>
      </c>
    </row>
    <row r="126" spans="5:8" x14ac:dyDescent="0.25">
      <c r="E126">
        <v>91</v>
      </c>
      <c r="H126">
        <v>79</v>
      </c>
    </row>
    <row r="127" spans="5:8" x14ac:dyDescent="0.25">
      <c r="E127">
        <v>93</v>
      </c>
      <c r="H127">
        <v>80</v>
      </c>
    </row>
    <row r="128" spans="5:8" x14ac:dyDescent="0.25">
      <c r="E128">
        <v>95</v>
      </c>
      <c r="H128">
        <v>81</v>
      </c>
    </row>
    <row r="129" spans="5:8" x14ac:dyDescent="0.25">
      <c r="E129">
        <f>AVERAGE(E50:E128)</f>
        <v>69.822784810126578</v>
      </c>
      <c r="H129">
        <v>81</v>
      </c>
    </row>
    <row r="130" spans="5:8" x14ac:dyDescent="0.25">
      <c r="H130">
        <v>82</v>
      </c>
    </row>
    <row r="131" spans="5:8" x14ac:dyDescent="0.25">
      <c r="H131">
        <v>82</v>
      </c>
    </row>
    <row r="132" spans="5:8" x14ac:dyDescent="0.25">
      <c r="H132">
        <v>82</v>
      </c>
    </row>
    <row r="133" spans="5:8" x14ac:dyDescent="0.25">
      <c r="H133">
        <v>82</v>
      </c>
    </row>
    <row r="134" spans="5:8" x14ac:dyDescent="0.25">
      <c r="H134">
        <v>82</v>
      </c>
    </row>
    <row r="135" spans="5:8" x14ac:dyDescent="0.25">
      <c r="H135">
        <v>83</v>
      </c>
    </row>
    <row r="136" spans="5:8" x14ac:dyDescent="0.25">
      <c r="H136">
        <v>83</v>
      </c>
    </row>
    <row r="137" spans="5:8" x14ac:dyDescent="0.25">
      <c r="H137">
        <v>83</v>
      </c>
    </row>
    <row r="138" spans="5:8" x14ac:dyDescent="0.25">
      <c r="H138">
        <v>83</v>
      </c>
    </row>
    <row r="139" spans="5:8" x14ac:dyDescent="0.25">
      <c r="H139">
        <v>83</v>
      </c>
    </row>
    <row r="140" spans="5:8" x14ac:dyDescent="0.25">
      <c r="H140">
        <v>85</v>
      </c>
    </row>
    <row r="141" spans="5:8" x14ac:dyDescent="0.25">
      <c r="H141">
        <v>86</v>
      </c>
    </row>
    <row r="142" spans="5:8" x14ac:dyDescent="0.25">
      <c r="H142">
        <v>86</v>
      </c>
    </row>
    <row r="143" spans="5:8" x14ac:dyDescent="0.25">
      <c r="H143">
        <v>86</v>
      </c>
    </row>
    <row r="144" spans="5:8" x14ac:dyDescent="0.25">
      <c r="H144">
        <v>87</v>
      </c>
    </row>
    <row r="145" spans="8:8" x14ac:dyDescent="0.25">
      <c r="H145">
        <v>88</v>
      </c>
    </row>
    <row r="146" spans="8:8" x14ac:dyDescent="0.25">
      <c r="H146">
        <v>88</v>
      </c>
    </row>
    <row r="147" spans="8:8" x14ac:dyDescent="0.25">
      <c r="H147">
        <v>88</v>
      </c>
    </row>
    <row r="148" spans="8:8" x14ac:dyDescent="0.25">
      <c r="H148">
        <v>91</v>
      </c>
    </row>
    <row r="149" spans="8:8" x14ac:dyDescent="0.25">
      <c r="H149">
        <v>91</v>
      </c>
    </row>
    <row r="150" spans="8:8" x14ac:dyDescent="0.25">
      <c r="H150">
        <v>91</v>
      </c>
    </row>
    <row r="151" spans="8:8" x14ac:dyDescent="0.25">
      <c r="H151">
        <v>92</v>
      </c>
    </row>
    <row r="152" spans="8:8" x14ac:dyDescent="0.25">
      <c r="H152">
        <v>92</v>
      </c>
    </row>
    <row r="153" spans="8:8" x14ac:dyDescent="0.25">
      <c r="H153">
        <v>93</v>
      </c>
    </row>
    <row r="154" spans="8:8" x14ac:dyDescent="0.25">
      <c r="H154">
        <v>94</v>
      </c>
    </row>
    <row r="155" spans="8:8" x14ac:dyDescent="0.25">
      <c r="H155">
        <v>95</v>
      </c>
    </row>
    <row r="156" spans="8:8" x14ac:dyDescent="0.25">
      <c r="H156">
        <v>97</v>
      </c>
    </row>
    <row r="157" spans="8:8" x14ac:dyDescent="0.25">
      <c r="H157">
        <v>97</v>
      </c>
    </row>
    <row r="158" spans="8:8" x14ac:dyDescent="0.25">
      <c r="H158">
        <f>AVERAGE(H50:H157)</f>
        <v>71.018518518518519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0"/>
  <sheetViews>
    <sheetView workbookViewId="0">
      <selection activeCell="D21" sqref="D21"/>
    </sheetView>
  </sheetViews>
  <sheetFormatPr defaultRowHeight="15" x14ac:dyDescent="0.25"/>
  <cols>
    <col min="1" max="1" width="29.85546875" bestFit="1" customWidth="1"/>
    <col min="4" max="4" width="28.42578125" customWidth="1"/>
    <col min="5" max="5" width="9.140625" style="3"/>
    <col min="6" max="6" width="18.5703125" bestFit="1" customWidth="1"/>
    <col min="7" max="7" width="20.42578125" bestFit="1" customWidth="1"/>
    <col min="8" max="8" width="9.85546875" bestFit="1" customWidth="1"/>
  </cols>
  <sheetData>
    <row r="1" spans="1:8" x14ac:dyDescent="0.25">
      <c r="F1" s="1" t="s">
        <v>27</v>
      </c>
      <c r="G1" s="1" t="s">
        <v>28</v>
      </c>
      <c r="H1" s="1" t="s">
        <v>29</v>
      </c>
    </row>
    <row r="2" spans="1:8" x14ac:dyDescent="0.25">
      <c r="A2" s="1" t="s">
        <v>31</v>
      </c>
      <c r="F2">
        <v>92</v>
      </c>
      <c r="G2">
        <v>57</v>
      </c>
      <c r="H2">
        <v>57</v>
      </c>
    </row>
    <row r="3" spans="1:8" x14ac:dyDescent="0.25">
      <c r="A3" t="s">
        <v>4</v>
      </c>
      <c r="B3">
        <v>1586</v>
      </c>
      <c r="F3">
        <v>96</v>
      </c>
      <c r="G3">
        <v>48</v>
      </c>
      <c r="H3">
        <v>48</v>
      </c>
    </row>
    <row r="4" spans="1:8" x14ac:dyDescent="0.25">
      <c r="A4" s="2" t="s">
        <v>5</v>
      </c>
      <c r="B4" s="4">
        <v>44</v>
      </c>
      <c r="F4">
        <v>92</v>
      </c>
      <c r="G4">
        <v>90</v>
      </c>
      <c r="H4">
        <v>90</v>
      </c>
    </row>
    <row r="5" spans="1:8" x14ac:dyDescent="0.25">
      <c r="A5" t="s">
        <v>7</v>
      </c>
      <c r="B5">
        <v>254</v>
      </c>
      <c r="F5">
        <v>89</v>
      </c>
      <c r="G5">
        <v>73</v>
      </c>
      <c r="H5">
        <v>73</v>
      </c>
    </row>
    <row r="6" spans="1:8" x14ac:dyDescent="0.25">
      <c r="A6" t="s">
        <v>33</v>
      </c>
      <c r="B6">
        <v>298</v>
      </c>
      <c r="F6">
        <v>80</v>
      </c>
      <c r="G6">
        <v>66</v>
      </c>
      <c r="H6">
        <v>66</v>
      </c>
    </row>
    <row r="7" spans="1:8" x14ac:dyDescent="0.25">
      <c r="A7" s="1" t="s">
        <v>32</v>
      </c>
      <c r="B7">
        <v>1884</v>
      </c>
      <c r="F7">
        <v>85</v>
      </c>
      <c r="G7">
        <v>53</v>
      </c>
      <c r="H7">
        <v>53</v>
      </c>
    </row>
    <row r="8" spans="1:8" x14ac:dyDescent="0.25">
      <c r="F8">
        <v>56</v>
      </c>
      <c r="G8">
        <v>70</v>
      </c>
      <c r="H8">
        <v>70</v>
      </c>
    </row>
    <row r="9" spans="1:8" x14ac:dyDescent="0.25">
      <c r="F9">
        <v>67</v>
      </c>
      <c r="G9">
        <v>74</v>
      </c>
      <c r="H9">
        <v>74</v>
      </c>
    </row>
    <row r="10" spans="1:8" x14ac:dyDescent="0.25">
      <c r="A10" s="1" t="s">
        <v>10</v>
      </c>
      <c r="F10">
        <v>77</v>
      </c>
      <c r="G10">
        <v>78</v>
      </c>
      <c r="H10">
        <v>78</v>
      </c>
    </row>
    <row r="11" spans="1:8" x14ac:dyDescent="0.25">
      <c r="F11">
        <v>92</v>
      </c>
      <c r="G11">
        <v>51</v>
      </c>
      <c r="H11">
        <v>51</v>
      </c>
    </row>
    <row r="12" spans="1:8" x14ac:dyDescent="0.25">
      <c r="A12" s="1" t="s">
        <v>11</v>
      </c>
      <c r="B12" s="1">
        <v>77</v>
      </c>
      <c r="F12">
        <v>56</v>
      </c>
      <c r="G12">
        <v>65</v>
      </c>
      <c r="H12">
        <v>65</v>
      </c>
    </row>
    <row r="13" spans="1:8" x14ac:dyDescent="0.25">
      <c r="A13" t="s">
        <v>12</v>
      </c>
      <c r="B13">
        <v>96</v>
      </c>
      <c r="D13" t="s">
        <v>13</v>
      </c>
      <c r="E13" s="3">
        <v>1</v>
      </c>
      <c r="F13">
        <v>80</v>
      </c>
      <c r="G13">
        <v>70</v>
      </c>
      <c r="H13">
        <v>70</v>
      </c>
    </row>
    <row r="14" spans="1:8" x14ac:dyDescent="0.25">
      <c r="A14" t="s">
        <v>14</v>
      </c>
      <c r="B14">
        <v>53</v>
      </c>
      <c r="D14" t="s">
        <v>15</v>
      </c>
      <c r="E14" s="3">
        <f>39/44</f>
        <v>0.88636363636363635</v>
      </c>
      <c r="F14">
        <v>65</v>
      </c>
      <c r="G14">
        <v>70</v>
      </c>
      <c r="H14">
        <v>70</v>
      </c>
    </row>
    <row r="15" spans="1:8" x14ac:dyDescent="0.25">
      <c r="A15" t="s">
        <v>16</v>
      </c>
      <c r="B15">
        <v>0</v>
      </c>
      <c r="D15" t="s">
        <v>17</v>
      </c>
      <c r="E15" s="3">
        <f>30/44</f>
        <v>0.68181818181818177</v>
      </c>
      <c r="F15">
        <v>74</v>
      </c>
      <c r="G15">
        <v>68</v>
      </c>
      <c r="H15">
        <v>68</v>
      </c>
    </row>
    <row r="16" spans="1:8" x14ac:dyDescent="0.25">
      <c r="A16" t="s">
        <v>18</v>
      </c>
      <c r="B16">
        <v>0</v>
      </c>
      <c r="F16">
        <v>84</v>
      </c>
      <c r="G16">
        <v>66</v>
      </c>
      <c r="H16">
        <v>66</v>
      </c>
    </row>
    <row r="17" spans="1:8" x14ac:dyDescent="0.25">
      <c r="A17" t="s">
        <v>19</v>
      </c>
      <c r="B17">
        <v>5</v>
      </c>
      <c r="D17" t="s">
        <v>20</v>
      </c>
      <c r="E17" s="3">
        <v>0</v>
      </c>
      <c r="F17">
        <v>82</v>
      </c>
      <c r="G17">
        <v>80</v>
      </c>
      <c r="H17">
        <v>80</v>
      </c>
    </row>
    <row r="18" spans="1:8" x14ac:dyDescent="0.25">
      <c r="A18" t="s">
        <v>21</v>
      </c>
      <c r="B18">
        <v>9</v>
      </c>
      <c r="F18">
        <v>82</v>
      </c>
      <c r="G18">
        <v>55</v>
      </c>
      <c r="H18">
        <v>55</v>
      </c>
    </row>
    <row r="19" spans="1:8" x14ac:dyDescent="0.25">
      <c r="A19" t="s">
        <v>22</v>
      </c>
      <c r="B19">
        <v>8</v>
      </c>
      <c r="F19">
        <v>63</v>
      </c>
      <c r="G19">
        <v>44</v>
      </c>
      <c r="H19">
        <v>44</v>
      </c>
    </row>
    <row r="20" spans="1:8" x14ac:dyDescent="0.25">
      <c r="A20" t="s">
        <v>23</v>
      </c>
      <c r="B20">
        <v>13</v>
      </c>
      <c r="F20">
        <v>85</v>
      </c>
      <c r="G20">
        <v>60</v>
      </c>
      <c r="H20">
        <v>60</v>
      </c>
    </row>
    <row r="21" spans="1:8" x14ac:dyDescent="0.25">
      <c r="A21" t="s">
        <v>24</v>
      </c>
      <c r="B21">
        <v>9</v>
      </c>
      <c r="F21">
        <v>74</v>
      </c>
      <c r="G21">
        <v>78</v>
      </c>
      <c r="H21">
        <v>78</v>
      </c>
    </row>
    <row r="22" spans="1:8" x14ac:dyDescent="0.25">
      <c r="F22">
        <v>67</v>
      </c>
      <c r="G22">
        <v>79</v>
      </c>
      <c r="H22">
        <v>79</v>
      </c>
    </row>
    <row r="23" spans="1:8" x14ac:dyDescent="0.25">
      <c r="A23" s="1" t="s">
        <v>25</v>
      </c>
      <c r="B23" s="1">
        <v>66</v>
      </c>
      <c r="F23">
        <v>91</v>
      </c>
      <c r="G23">
        <v>62</v>
      </c>
      <c r="H23">
        <v>62</v>
      </c>
    </row>
    <row r="24" spans="1:8" x14ac:dyDescent="0.25">
      <c r="A24" t="s">
        <v>12</v>
      </c>
      <c r="B24">
        <v>96</v>
      </c>
      <c r="D24" t="s">
        <v>13</v>
      </c>
      <c r="E24" s="3">
        <f>223/254</f>
        <v>0.87795275590551181</v>
      </c>
      <c r="F24">
        <v>91</v>
      </c>
      <c r="G24">
        <v>56</v>
      </c>
      <c r="H24">
        <v>56</v>
      </c>
    </row>
    <row r="25" spans="1:8" x14ac:dyDescent="0.25">
      <c r="A25" t="s">
        <v>14</v>
      </c>
      <c r="B25">
        <v>20</v>
      </c>
      <c r="D25" t="s">
        <v>15</v>
      </c>
      <c r="E25" s="3">
        <f>176/254</f>
        <v>0.69291338582677164</v>
      </c>
      <c r="F25">
        <v>70</v>
      </c>
      <c r="G25">
        <v>67</v>
      </c>
      <c r="H25">
        <v>67</v>
      </c>
    </row>
    <row r="26" spans="1:8" x14ac:dyDescent="0.25">
      <c r="A26" t="s">
        <v>16</v>
      </c>
      <c r="B26">
        <v>10</v>
      </c>
      <c r="D26" t="s">
        <v>17</v>
      </c>
      <c r="E26" s="3">
        <f>126/254</f>
        <v>0.49606299212598426</v>
      </c>
      <c r="F26">
        <v>82</v>
      </c>
      <c r="G26">
        <v>54</v>
      </c>
      <c r="H26">
        <v>54</v>
      </c>
    </row>
    <row r="27" spans="1:8" x14ac:dyDescent="0.25">
      <c r="A27" t="s">
        <v>18</v>
      </c>
      <c r="B27">
        <v>21</v>
      </c>
      <c r="F27">
        <v>92</v>
      </c>
      <c r="G27">
        <v>59</v>
      </c>
      <c r="H27">
        <v>59</v>
      </c>
    </row>
    <row r="28" spans="1:8" x14ac:dyDescent="0.25">
      <c r="A28" t="s">
        <v>19</v>
      </c>
      <c r="B28">
        <v>47</v>
      </c>
      <c r="F28">
        <v>64</v>
      </c>
      <c r="G28">
        <v>65</v>
      </c>
      <c r="H28">
        <v>65</v>
      </c>
    </row>
    <row r="29" spans="1:8" x14ac:dyDescent="0.25">
      <c r="A29" t="s">
        <v>21</v>
      </c>
      <c r="B29">
        <v>50</v>
      </c>
      <c r="F29">
        <v>72</v>
      </c>
      <c r="G29">
        <v>54</v>
      </c>
      <c r="H29">
        <v>54</v>
      </c>
    </row>
    <row r="30" spans="1:8" x14ac:dyDescent="0.25">
      <c r="A30" t="s">
        <v>22</v>
      </c>
      <c r="B30">
        <v>81</v>
      </c>
      <c r="F30">
        <v>56</v>
      </c>
      <c r="G30">
        <v>66</v>
      </c>
      <c r="H30">
        <v>66</v>
      </c>
    </row>
    <row r="31" spans="1:8" x14ac:dyDescent="0.25">
      <c r="A31" t="s">
        <v>23</v>
      </c>
      <c r="B31">
        <v>30</v>
      </c>
      <c r="F31">
        <v>69</v>
      </c>
      <c r="G31">
        <v>79</v>
      </c>
      <c r="H31">
        <v>79</v>
      </c>
    </row>
    <row r="32" spans="1:8" x14ac:dyDescent="0.25">
      <c r="A32" t="s">
        <v>24</v>
      </c>
      <c r="B32">
        <v>15</v>
      </c>
      <c r="F32">
        <v>68</v>
      </c>
      <c r="G32">
        <v>58</v>
      </c>
      <c r="H32">
        <v>58</v>
      </c>
    </row>
    <row r="33" spans="1:8" x14ac:dyDescent="0.25">
      <c r="F33">
        <v>76</v>
      </c>
      <c r="G33">
        <v>61</v>
      </c>
      <c r="H33">
        <v>61</v>
      </c>
    </row>
    <row r="34" spans="1:8" x14ac:dyDescent="0.25">
      <c r="A34" s="1" t="s">
        <v>26</v>
      </c>
      <c r="B34" s="1">
        <v>68</v>
      </c>
      <c r="F34">
        <v>88</v>
      </c>
      <c r="G34">
        <v>42</v>
      </c>
      <c r="H34">
        <v>42</v>
      </c>
    </row>
    <row r="35" spans="1:8" x14ac:dyDescent="0.25">
      <c r="A35" t="s">
        <v>12</v>
      </c>
      <c r="B35">
        <v>96</v>
      </c>
      <c r="D35" t="s">
        <v>13</v>
      </c>
      <c r="E35" s="3">
        <f>267/298</f>
        <v>0.89597315436241609</v>
      </c>
      <c r="F35">
        <v>90</v>
      </c>
      <c r="G35">
        <v>66</v>
      </c>
      <c r="H35">
        <v>66</v>
      </c>
    </row>
    <row r="36" spans="1:8" x14ac:dyDescent="0.25">
      <c r="A36" t="s">
        <v>14</v>
      </c>
      <c r="B36">
        <v>20</v>
      </c>
      <c r="D36" t="s">
        <v>15</v>
      </c>
      <c r="E36" s="3">
        <f>215/298</f>
        <v>0.72147651006711411</v>
      </c>
      <c r="F36">
        <v>89</v>
      </c>
      <c r="G36">
        <v>68</v>
      </c>
      <c r="H36">
        <v>68</v>
      </c>
    </row>
    <row r="37" spans="1:8" x14ac:dyDescent="0.25">
      <c r="A37" t="s">
        <v>16</v>
      </c>
      <c r="B37">
        <v>10</v>
      </c>
      <c r="D37" t="s">
        <v>17</v>
      </c>
      <c r="E37" s="3">
        <f>156/298</f>
        <v>0.52348993288590606</v>
      </c>
      <c r="F37">
        <v>74</v>
      </c>
      <c r="G37">
        <v>78</v>
      </c>
      <c r="H37">
        <v>78</v>
      </c>
    </row>
    <row r="38" spans="1:8" x14ac:dyDescent="0.25">
      <c r="A38" t="s">
        <v>18</v>
      </c>
      <c r="B38">
        <v>21</v>
      </c>
      <c r="F38">
        <v>90</v>
      </c>
      <c r="G38">
        <v>73</v>
      </c>
      <c r="H38">
        <v>73</v>
      </c>
    </row>
    <row r="39" spans="1:8" x14ac:dyDescent="0.25">
      <c r="A39" t="s">
        <v>19</v>
      </c>
      <c r="B39">
        <v>52</v>
      </c>
      <c r="F39">
        <v>79</v>
      </c>
      <c r="G39">
        <v>50</v>
      </c>
      <c r="H39">
        <v>50</v>
      </c>
    </row>
    <row r="40" spans="1:8" x14ac:dyDescent="0.25">
      <c r="A40" t="s">
        <v>21</v>
      </c>
      <c r="B40">
        <v>59</v>
      </c>
      <c r="F40">
        <v>53</v>
      </c>
      <c r="G40">
        <v>58</v>
      </c>
      <c r="H40">
        <v>58</v>
      </c>
    </row>
    <row r="41" spans="1:8" x14ac:dyDescent="0.25">
      <c r="A41" t="s">
        <v>22</v>
      </c>
      <c r="B41">
        <v>89</v>
      </c>
      <c r="F41">
        <v>53</v>
      </c>
      <c r="G41">
        <v>54</v>
      </c>
      <c r="H41">
        <v>54</v>
      </c>
    </row>
    <row r="42" spans="1:8" x14ac:dyDescent="0.25">
      <c r="A42" t="s">
        <v>23</v>
      </c>
      <c r="B42">
        <v>43</v>
      </c>
      <c r="F42">
        <v>65</v>
      </c>
      <c r="G42">
        <v>51</v>
      </c>
      <c r="H42">
        <v>51</v>
      </c>
    </row>
    <row r="43" spans="1:8" x14ac:dyDescent="0.25">
      <c r="A43" t="s">
        <v>24</v>
      </c>
      <c r="B43">
        <v>24</v>
      </c>
      <c r="F43">
        <v>87</v>
      </c>
      <c r="G43">
        <v>56</v>
      </c>
      <c r="H43">
        <v>56</v>
      </c>
    </row>
    <row r="44" spans="1:8" x14ac:dyDescent="0.25">
      <c r="F44">
        <v>87</v>
      </c>
      <c r="G44">
        <v>60</v>
      </c>
      <c r="H44">
        <v>60</v>
      </c>
    </row>
    <row r="45" spans="1:8" x14ac:dyDescent="0.25">
      <c r="F45">
        <v>67</v>
      </c>
      <c r="G45">
        <v>64</v>
      </c>
      <c r="H45">
        <v>64</v>
      </c>
    </row>
    <row r="46" spans="1:8" x14ac:dyDescent="0.25">
      <c r="F46">
        <f>AVERAGE(F2:F45)</f>
        <v>77.068181818181813</v>
      </c>
      <c r="G46">
        <v>28</v>
      </c>
      <c r="H46">
        <v>28</v>
      </c>
    </row>
    <row r="47" spans="1:8" x14ac:dyDescent="0.25">
      <c r="G47">
        <v>70</v>
      </c>
      <c r="H47">
        <v>70</v>
      </c>
    </row>
    <row r="48" spans="1:8" x14ac:dyDescent="0.25">
      <c r="G48">
        <v>61</v>
      </c>
      <c r="H48">
        <v>61</v>
      </c>
    </row>
    <row r="49" spans="7:8" x14ac:dyDescent="0.25">
      <c r="G49">
        <v>71</v>
      </c>
      <c r="H49">
        <v>71</v>
      </c>
    </row>
    <row r="50" spans="7:8" x14ac:dyDescent="0.25">
      <c r="G50">
        <v>81</v>
      </c>
      <c r="H50">
        <v>81</v>
      </c>
    </row>
    <row r="51" spans="7:8" x14ac:dyDescent="0.25">
      <c r="G51">
        <v>93</v>
      </c>
      <c r="H51">
        <v>93</v>
      </c>
    </row>
    <row r="52" spans="7:8" x14ac:dyDescent="0.25">
      <c r="G52">
        <v>55</v>
      </c>
      <c r="H52">
        <v>55</v>
      </c>
    </row>
    <row r="53" spans="7:8" x14ac:dyDescent="0.25">
      <c r="G53">
        <v>43</v>
      </c>
      <c r="H53">
        <v>43</v>
      </c>
    </row>
    <row r="54" spans="7:8" x14ac:dyDescent="0.25">
      <c r="G54">
        <v>53</v>
      </c>
      <c r="H54">
        <v>53</v>
      </c>
    </row>
    <row r="55" spans="7:8" x14ac:dyDescent="0.25">
      <c r="G55">
        <v>73</v>
      </c>
      <c r="H55">
        <v>73</v>
      </c>
    </row>
    <row r="56" spans="7:8" x14ac:dyDescent="0.25">
      <c r="G56">
        <v>33</v>
      </c>
      <c r="H56">
        <v>33</v>
      </c>
    </row>
    <row r="57" spans="7:8" x14ac:dyDescent="0.25">
      <c r="G57">
        <v>78</v>
      </c>
      <c r="H57">
        <v>78</v>
      </c>
    </row>
    <row r="58" spans="7:8" x14ac:dyDescent="0.25">
      <c r="G58">
        <v>57</v>
      </c>
      <c r="H58">
        <v>57</v>
      </c>
    </row>
    <row r="59" spans="7:8" x14ac:dyDescent="0.25">
      <c r="G59">
        <v>48</v>
      </c>
      <c r="H59">
        <v>48</v>
      </c>
    </row>
    <row r="60" spans="7:8" x14ac:dyDescent="0.25">
      <c r="G60">
        <v>42</v>
      </c>
      <c r="H60">
        <v>42</v>
      </c>
    </row>
    <row r="61" spans="7:8" x14ac:dyDescent="0.25">
      <c r="G61">
        <v>72</v>
      </c>
      <c r="H61">
        <v>72</v>
      </c>
    </row>
    <row r="62" spans="7:8" x14ac:dyDescent="0.25">
      <c r="G62">
        <v>50</v>
      </c>
      <c r="H62">
        <v>50</v>
      </c>
    </row>
    <row r="63" spans="7:8" x14ac:dyDescent="0.25">
      <c r="G63">
        <v>48</v>
      </c>
      <c r="H63">
        <v>48</v>
      </c>
    </row>
    <row r="64" spans="7:8" x14ac:dyDescent="0.25">
      <c r="G64">
        <v>52</v>
      </c>
      <c r="H64">
        <v>52</v>
      </c>
    </row>
    <row r="65" spans="7:8" x14ac:dyDescent="0.25">
      <c r="G65">
        <v>48</v>
      </c>
      <c r="H65">
        <v>48</v>
      </c>
    </row>
    <row r="66" spans="7:8" x14ac:dyDescent="0.25">
      <c r="G66">
        <v>49</v>
      </c>
      <c r="H66">
        <v>49</v>
      </c>
    </row>
    <row r="67" spans="7:8" x14ac:dyDescent="0.25">
      <c r="G67">
        <v>56</v>
      </c>
      <c r="H67">
        <v>56</v>
      </c>
    </row>
    <row r="68" spans="7:8" x14ac:dyDescent="0.25">
      <c r="G68">
        <v>56</v>
      </c>
      <c r="H68">
        <v>56</v>
      </c>
    </row>
    <row r="69" spans="7:8" x14ac:dyDescent="0.25">
      <c r="G69">
        <v>82</v>
      </c>
      <c r="H69">
        <v>82</v>
      </c>
    </row>
    <row r="70" spans="7:8" x14ac:dyDescent="0.25">
      <c r="G70">
        <v>64</v>
      </c>
      <c r="H70">
        <v>64</v>
      </c>
    </row>
    <row r="71" spans="7:8" x14ac:dyDescent="0.25">
      <c r="G71">
        <v>79</v>
      </c>
      <c r="H71">
        <v>79</v>
      </c>
    </row>
    <row r="72" spans="7:8" x14ac:dyDescent="0.25">
      <c r="G72">
        <v>87</v>
      </c>
      <c r="H72">
        <v>87</v>
      </c>
    </row>
    <row r="73" spans="7:8" x14ac:dyDescent="0.25">
      <c r="G73">
        <v>71</v>
      </c>
      <c r="H73">
        <v>71</v>
      </c>
    </row>
    <row r="74" spans="7:8" x14ac:dyDescent="0.25">
      <c r="G74">
        <v>95</v>
      </c>
      <c r="H74">
        <v>95</v>
      </c>
    </row>
    <row r="75" spans="7:8" x14ac:dyDescent="0.25">
      <c r="G75">
        <v>87</v>
      </c>
      <c r="H75">
        <v>87</v>
      </c>
    </row>
    <row r="76" spans="7:8" x14ac:dyDescent="0.25">
      <c r="G76">
        <v>77</v>
      </c>
      <c r="H76">
        <v>77</v>
      </c>
    </row>
    <row r="77" spans="7:8" x14ac:dyDescent="0.25">
      <c r="G77">
        <v>71</v>
      </c>
      <c r="H77">
        <v>71</v>
      </c>
    </row>
    <row r="78" spans="7:8" x14ac:dyDescent="0.25">
      <c r="G78">
        <v>54</v>
      </c>
      <c r="H78">
        <v>54</v>
      </c>
    </row>
    <row r="79" spans="7:8" x14ac:dyDescent="0.25">
      <c r="G79">
        <v>81</v>
      </c>
      <c r="H79">
        <v>81</v>
      </c>
    </row>
    <row r="80" spans="7:8" x14ac:dyDescent="0.25">
      <c r="G80">
        <v>91</v>
      </c>
      <c r="H80">
        <v>91</v>
      </c>
    </row>
    <row r="81" spans="7:8" x14ac:dyDescent="0.25">
      <c r="G81">
        <v>71</v>
      </c>
      <c r="H81">
        <v>71</v>
      </c>
    </row>
    <row r="82" spans="7:8" x14ac:dyDescent="0.25">
      <c r="G82">
        <v>65</v>
      </c>
      <c r="H82">
        <v>65</v>
      </c>
    </row>
    <row r="83" spans="7:8" x14ac:dyDescent="0.25">
      <c r="G83">
        <v>94</v>
      </c>
      <c r="H83">
        <v>94</v>
      </c>
    </row>
    <row r="84" spans="7:8" x14ac:dyDescent="0.25">
      <c r="G84">
        <v>62</v>
      </c>
      <c r="H84">
        <v>62</v>
      </c>
    </row>
    <row r="85" spans="7:8" x14ac:dyDescent="0.25">
      <c r="G85">
        <v>66</v>
      </c>
      <c r="H85">
        <v>66</v>
      </c>
    </row>
    <row r="86" spans="7:8" x14ac:dyDescent="0.25">
      <c r="G86">
        <v>90</v>
      </c>
      <c r="H86">
        <v>90</v>
      </c>
    </row>
    <row r="87" spans="7:8" x14ac:dyDescent="0.25">
      <c r="G87">
        <v>48</v>
      </c>
      <c r="H87">
        <v>48</v>
      </c>
    </row>
    <row r="88" spans="7:8" x14ac:dyDescent="0.25">
      <c r="G88">
        <v>80</v>
      </c>
      <c r="H88">
        <v>80</v>
      </c>
    </row>
    <row r="89" spans="7:8" x14ac:dyDescent="0.25">
      <c r="G89">
        <v>54</v>
      </c>
      <c r="H89">
        <v>54</v>
      </c>
    </row>
    <row r="90" spans="7:8" x14ac:dyDescent="0.25">
      <c r="G90">
        <v>92</v>
      </c>
      <c r="H90">
        <v>92</v>
      </c>
    </row>
    <row r="91" spans="7:8" x14ac:dyDescent="0.25">
      <c r="G91">
        <v>43</v>
      </c>
      <c r="H91">
        <v>43</v>
      </c>
    </row>
    <row r="92" spans="7:8" x14ac:dyDescent="0.25">
      <c r="G92">
        <v>82</v>
      </c>
      <c r="H92">
        <v>82</v>
      </c>
    </row>
    <row r="93" spans="7:8" x14ac:dyDescent="0.25">
      <c r="G93">
        <v>83</v>
      </c>
      <c r="H93">
        <v>83</v>
      </c>
    </row>
    <row r="94" spans="7:8" x14ac:dyDescent="0.25">
      <c r="G94">
        <v>50</v>
      </c>
      <c r="H94">
        <v>50</v>
      </c>
    </row>
    <row r="95" spans="7:8" x14ac:dyDescent="0.25">
      <c r="G95">
        <v>78</v>
      </c>
      <c r="H95">
        <v>78</v>
      </c>
    </row>
    <row r="96" spans="7:8" x14ac:dyDescent="0.25">
      <c r="G96">
        <v>58</v>
      </c>
      <c r="H96">
        <v>58</v>
      </c>
    </row>
    <row r="97" spans="7:8" x14ac:dyDescent="0.25">
      <c r="G97">
        <v>73</v>
      </c>
      <c r="H97">
        <v>73</v>
      </c>
    </row>
    <row r="98" spans="7:8" x14ac:dyDescent="0.25">
      <c r="G98">
        <v>75</v>
      </c>
      <c r="H98">
        <v>75</v>
      </c>
    </row>
    <row r="99" spans="7:8" x14ac:dyDescent="0.25">
      <c r="G99">
        <v>78</v>
      </c>
      <c r="H99">
        <v>78</v>
      </c>
    </row>
    <row r="100" spans="7:8" x14ac:dyDescent="0.25">
      <c r="G100">
        <v>74</v>
      </c>
      <c r="H100">
        <v>74</v>
      </c>
    </row>
    <row r="101" spans="7:8" x14ac:dyDescent="0.25">
      <c r="G101">
        <v>41</v>
      </c>
      <c r="H101">
        <v>41</v>
      </c>
    </row>
    <row r="102" spans="7:8" x14ac:dyDescent="0.25">
      <c r="G102">
        <v>53</v>
      </c>
      <c r="H102">
        <v>53</v>
      </c>
    </row>
    <row r="103" spans="7:8" x14ac:dyDescent="0.25">
      <c r="G103">
        <v>72</v>
      </c>
      <c r="H103">
        <v>72</v>
      </c>
    </row>
    <row r="104" spans="7:8" x14ac:dyDescent="0.25">
      <c r="G104">
        <v>78</v>
      </c>
      <c r="H104">
        <v>78</v>
      </c>
    </row>
    <row r="105" spans="7:8" x14ac:dyDescent="0.25">
      <c r="G105">
        <v>71</v>
      </c>
      <c r="H105">
        <v>71</v>
      </c>
    </row>
    <row r="106" spans="7:8" x14ac:dyDescent="0.25">
      <c r="G106">
        <v>52</v>
      </c>
      <c r="H106">
        <v>52</v>
      </c>
    </row>
    <row r="107" spans="7:8" x14ac:dyDescent="0.25">
      <c r="G107">
        <v>71</v>
      </c>
      <c r="H107">
        <v>71</v>
      </c>
    </row>
    <row r="108" spans="7:8" x14ac:dyDescent="0.25">
      <c r="G108">
        <v>79</v>
      </c>
      <c r="H108">
        <v>79</v>
      </c>
    </row>
    <row r="109" spans="7:8" x14ac:dyDescent="0.25">
      <c r="G109">
        <v>84</v>
      </c>
      <c r="H109">
        <v>84</v>
      </c>
    </row>
    <row r="110" spans="7:8" x14ac:dyDescent="0.25">
      <c r="G110">
        <v>77</v>
      </c>
      <c r="H110">
        <v>77</v>
      </c>
    </row>
    <row r="111" spans="7:8" x14ac:dyDescent="0.25">
      <c r="G111">
        <v>81</v>
      </c>
      <c r="H111">
        <v>81</v>
      </c>
    </row>
    <row r="112" spans="7:8" x14ac:dyDescent="0.25">
      <c r="G112">
        <v>81</v>
      </c>
      <c r="H112">
        <v>81</v>
      </c>
    </row>
    <row r="113" spans="7:8" x14ac:dyDescent="0.25">
      <c r="G113">
        <v>93</v>
      </c>
      <c r="H113">
        <v>93</v>
      </c>
    </row>
    <row r="114" spans="7:8" x14ac:dyDescent="0.25">
      <c r="G114">
        <v>67</v>
      </c>
      <c r="H114">
        <v>67</v>
      </c>
    </row>
    <row r="115" spans="7:8" x14ac:dyDescent="0.25">
      <c r="G115">
        <v>72</v>
      </c>
      <c r="H115">
        <v>72</v>
      </c>
    </row>
    <row r="116" spans="7:8" x14ac:dyDescent="0.25">
      <c r="G116">
        <v>70</v>
      </c>
      <c r="H116">
        <v>70</v>
      </c>
    </row>
    <row r="117" spans="7:8" x14ac:dyDescent="0.25">
      <c r="G117">
        <v>72</v>
      </c>
      <c r="H117">
        <v>72</v>
      </c>
    </row>
    <row r="118" spans="7:8" x14ac:dyDescent="0.25">
      <c r="G118">
        <v>77</v>
      </c>
      <c r="H118">
        <v>77</v>
      </c>
    </row>
    <row r="119" spans="7:8" x14ac:dyDescent="0.25">
      <c r="G119">
        <v>76</v>
      </c>
      <c r="H119">
        <v>76</v>
      </c>
    </row>
    <row r="120" spans="7:8" x14ac:dyDescent="0.25">
      <c r="G120">
        <v>76</v>
      </c>
      <c r="H120">
        <v>76</v>
      </c>
    </row>
    <row r="121" spans="7:8" x14ac:dyDescent="0.25">
      <c r="G121">
        <v>77</v>
      </c>
      <c r="H121">
        <v>77</v>
      </c>
    </row>
    <row r="122" spans="7:8" x14ac:dyDescent="0.25">
      <c r="G122">
        <v>87</v>
      </c>
      <c r="H122">
        <v>87</v>
      </c>
    </row>
    <row r="123" spans="7:8" x14ac:dyDescent="0.25">
      <c r="G123">
        <v>79</v>
      </c>
      <c r="H123">
        <v>79</v>
      </c>
    </row>
    <row r="124" spans="7:8" x14ac:dyDescent="0.25">
      <c r="G124">
        <v>44</v>
      </c>
      <c r="H124">
        <v>44</v>
      </c>
    </row>
    <row r="125" spans="7:8" x14ac:dyDescent="0.25">
      <c r="G125">
        <v>70</v>
      </c>
      <c r="H125">
        <v>70</v>
      </c>
    </row>
    <row r="126" spans="7:8" x14ac:dyDescent="0.25">
      <c r="G126">
        <v>69</v>
      </c>
      <c r="H126">
        <v>69</v>
      </c>
    </row>
    <row r="127" spans="7:8" x14ac:dyDescent="0.25">
      <c r="G127">
        <v>58</v>
      </c>
      <c r="H127">
        <v>58</v>
      </c>
    </row>
    <row r="128" spans="7:8" x14ac:dyDescent="0.25">
      <c r="G128">
        <v>61</v>
      </c>
      <c r="H128">
        <v>61</v>
      </c>
    </row>
    <row r="129" spans="7:8" x14ac:dyDescent="0.25">
      <c r="G129">
        <v>65</v>
      </c>
      <c r="H129">
        <v>65</v>
      </c>
    </row>
    <row r="130" spans="7:8" x14ac:dyDescent="0.25">
      <c r="G130">
        <v>87</v>
      </c>
      <c r="H130">
        <v>87</v>
      </c>
    </row>
    <row r="131" spans="7:8" x14ac:dyDescent="0.25">
      <c r="G131">
        <v>79</v>
      </c>
      <c r="H131">
        <v>79</v>
      </c>
    </row>
    <row r="132" spans="7:8" x14ac:dyDescent="0.25">
      <c r="G132">
        <v>60</v>
      </c>
      <c r="H132">
        <v>60</v>
      </c>
    </row>
    <row r="133" spans="7:8" x14ac:dyDescent="0.25">
      <c r="G133">
        <v>90</v>
      </c>
      <c r="H133">
        <v>90</v>
      </c>
    </row>
    <row r="134" spans="7:8" x14ac:dyDescent="0.25">
      <c r="G134">
        <v>73</v>
      </c>
      <c r="H134">
        <v>73</v>
      </c>
    </row>
    <row r="135" spans="7:8" x14ac:dyDescent="0.25">
      <c r="G135">
        <v>73</v>
      </c>
      <c r="H135">
        <v>73</v>
      </c>
    </row>
    <row r="136" spans="7:8" x14ac:dyDescent="0.25">
      <c r="G136">
        <v>70</v>
      </c>
      <c r="H136">
        <v>70</v>
      </c>
    </row>
    <row r="137" spans="7:8" x14ac:dyDescent="0.25">
      <c r="G137">
        <v>60</v>
      </c>
      <c r="H137">
        <v>60</v>
      </c>
    </row>
    <row r="138" spans="7:8" x14ac:dyDescent="0.25">
      <c r="G138">
        <v>61</v>
      </c>
      <c r="H138">
        <v>61</v>
      </c>
    </row>
    <row r="139" spans="7:8" x14ac:dyDescent="0.25">
      <c r="G139">
        <v>84</v>
      </c>
      <c r="H139">
        <v>84</v>
      </c>
    </row>
    <row r="140" spans="7:8" x14ac:dyDescent="0.25">
      <c r="G140">
        <v>40</v>
      </c>
      <c r="H140">
        <v>40</v>
      </c>
    </row>
    <row r="141" spans="7:8" x14ac:dyDescent="0.25">
      <c r="G141">
        <v>88</v>
      </c>
      <c r="H141">
        <v>88</v>
      </c>
    </row>
    <row r="142" spans="7:8" x14ac:dyDescent="0.25">
      <c r="G142">
        <v>62</v>
      </c>
      <c r="H142">
        <v>62</v>
      </c>
    </row>
    <row r="143" spans="7:8" x14ac:dyDescent="0.25">
      <c r="G143">
        <v>96</v>
      </c>
      <c r="H143">
        <v>96</v>
      </c>
    </row>
    <row r="144" spans="7:8" x14ac:dyDescent="0.25">
      <c r="G144">
        <v>96</v>
      </c>
      <c r="H144">
        <v>96</v>
      </c>
    </row>
    <row r="145" spans="7:8" x14ac:dyDescent="0.25">
      <c r="G145">
        <v>79</v>
      </c>
      <c r="H145">
        <v>79</v>
      </c>
    </row>
    <row r="146" spans="7:8" x14ac:dyDescent="0.25">
      <c r="G146">
        <v>54</v>
      </c>
      <c r="H146">
        <v>54</v>
      </c>
    </row>
    <row r="147" spans="7:8" x14ac:dyDescent="0.25">
      <c r="G147">
        <v>61</v>
      </c>
      <c r="H147">
        <v>61</v>
      </c>
    </row>
    <row r="148" spans="7:8" x14ac:dyDescent="0.25">
      <c r="G148">
        <v>72</v>
      </c>
      <c r="H148">
        <v>72</v>
      </c>
    </row>
    <row r="149" spans="7:8" x14ac:dyDescent="0.25">
      <c r="G149">
        <v>70</v>
      </c>
      <c r="H149">
        <v>70</v>
      </c>
    </row>
    <row r="150" spans="7:8" x14ac:dyDescent="0.25">
      <c r="G150">
        <v>70</v>
      </c>
      <c r="H150">
        <v>70</v>
      </c>
    </row>
    <row r="151" spans="7:8" x14ac:dyDescent="0.25">
      <c r="G151">
        <v>81</v>
      </c>
      <c r="H151">
        <v>81</v>
      </c>
    </row>
    <row r="152" spans="7:8" x14ac:dyDescent="0.25">
      <c r="G152">
        <v>93</v>
      </c>
      <c r="H152">
        <v>93</v>
      </c>
    </row>
    <row r="153" spans="7:8" x14ac:dyDescent="0.25">
      <c r="G153">
        <v>72</v>
      </c>
      <c r="H153">
        <v>72</v>
      </c>
    </row>
    <row r="154" spans="7:8" x14ac:dyDescent="0.25">
      <c r="G154">
        <v>73</v>
      </c>
      <c r="H154">
        <v>73</v>
      </c>
    </row>
    <row r="155" spans="7:8" x14ac:dyDescent="0.25">
      <c r="G155">
        <v>90</v>
      </c>
      <c r="H155">
        <v>90</v>
      </c>
    </row>
    <row r="156" spans="7:8" x14ac:dyDescent="0.25">
      <c r="G156">
        <v>34</v>
      </c>
      <c r="H156">
        <v>34</v>
      </c>
    </row>
    <row r="157" spans="7:8" x14ac:dyDescent="0.25">
      <c r="G157">
        <v>69</v>
      </c>
      <c r="H157">
        <v>69</v>
      </c>
    </row>
    <row r="158" spans="7:8" x14ac:dyDescent="0.25">
      <c r="G158">
        <v>74</v>
      </c>
      <c r="H158">
        <v>74</v>
      </c>
    </row>
    <row r="159" spans="7:8" x14ac:dyDescent="0.25">
      <c r="G159">
        <v>89</v>
      </c>
      <c r="H159">
        <v>89</v>
      </c>
    </row>
    <row r="160" spans="7:8" x14ac:dyDescent="0.25">
      <c r="G160">
        <v>75</v>
      </c>
      <c r="H160">
        <v>75</v>
      </c>
    </row>
    <row r="161" spans="7:8" x14ac:dyDescent="0.25">
      <c r="G161">
        <v>84</v>
      </c>
      <c r="H161">
        <v>84</v>
      </c>
    </row>
    <row r="162" spans="7:8" x14ac:dyDescent="0.25">
      <c r="G162">
        <v>66</v>
      </c>
      <c r="H162">
        <v>66</v>
      </c>
    </row>
    <row r="163" spans="7:8" x14ac:dyDescent="0.25">
      <c r="G163">
        <v>66</v>
      </c>
      <c r="H163">
        <v>66</v>
      </c>
    </row>
    <row r="164" spans="7:8" x14ac:dyDescent="0.25">
      <c r="G164">
        <v>60</v>
      </c>
      <c r="H164">
        <v>60</v>
      </c>
    </row>
    <row r="165" spans="7:8" x14ac:dyDescent="0.25">
      <c r="G165">
        <v>89</v>
      </c>
      <c r="H165">
        <v>89</v>
      </c>
    </row>
    <row r="166" spans="7:8" x14ac:dyDescent="0.25">
      <c r="G166">
        <v>80</v>
      </c>
      <c r="H166">
        <v>80</v>
      </c>
    </row>
    <row r="167" spans="7:8" x14ac:dyDescent="0.25">
      <c r="G167">
        <v>80</v>
      </c>
      <c r="H167">
        <v>80</v>
      </c>
    </row>
    <row r="168" spans="7:8" x14ac:dyDescent="0.25">
      <c r="G168">
        <v>79</v>
      </c>
      <c r="H168">
        <v>79</v>
      </c>
    </row>
    <row r="169" spans="7:8" x14ac:dyDescent="0.25">
      <c r="G169">
        <v>79</v>
      </c>
      <c r="H169">
        <v>79</v>
      </c>
    </row>
    <row r="170" spans="7:8" x14ac:dyDescent="0.25">
      <c r="G170">
        <v>64</v>
      </c>
      <c r="H170">
        <v>64</v>
      </c>
    </row>
    <row r="171" spans="7:8" x14ac:dyDescent="0.25">
      <c r="G171">
        <v>67</v>
      </c>
      <c r="H171">
        <v>67</v>
      </c>
    </row>
    <row r="172" spans="7:8" x14ac:dyDescent="0.25">
      <c r="G172">
        <v>79</v>
      </c>
      <c r="H172">
        <v>79</v>
      </c>
    </row>
    <row r="173" spans="7:8" x14ac:dyDescent="0.25">
      <c r="G173">
        <v>78</v>
      </c>
      <c r="H173">
        <v>78</v>
      </c>
    </row>
    <row r="174" spans="7:8" x14ac:dyDescent="0.25">
      <c r="G174">
        <v>72</v>
      </c>
      <c r="H174">
        <v>72</v>
      </c>
    </row>
    <row r="175" spans="7:8" x14ac:dyDescent="0.25">
      <c r="G175">
        <v>81</v>
      </c>
      <c r="H175">
        <v>81</v>
      </c>
    </row>
    <row r="176" spans="7:8" x14ac:dyDescent="0.25">
      <c r="G176">
        <v>73</v>
      </c>
      <c r="H176">
        <v>73</v>
      </c>
    </row>
    <row r="177" spans="7:8" x14ac:dyDescent="0.25">
      <c r="G177">
        <v>71</v>
      </c>
      <c r="H177">
        <v>71</v>
      </c>
    </row>
    <row r="178" spans="7:8" x14ac:dyDescent="0.25">
      <c r="G178">
        <v>89</v>
      </c>
      <c r="H178">
        <v>89</v>
      </c>
    </row>
    <row r="179" spans="7:8" x14ac:dyDescent="0.25">
      <c r="G179">
        <v>63</v>
      </c>
      <c r="H179">
        <v>63</v>
      </c>
    </row>
    <row r="180" spans="7:8" x14ac:dyDescent="0.25">
      <c r="G180">
        <v>70</v>
      </c>
      <c r="H180">
        <v>70</v>
      </c>
    </row>
    <row r="181" spans="7:8" x14ac:dyDescent="0.25">
      <c r="G181">
        <v>71</v>
      </c>
      <c r="H181">
        <v>71</v>
      </c>
    </row>
    <row r="182" spans="7:8" x14ac:dyDescent="0.25">
      <c r="G182">
        <v>85</v>
      </c>
      <c r="H182">
        <v>85</v>
      </c>
    </row>
    <row r="183" spans="7:8" x14ac:dyDescent="0.25">
      <c r="G183">
        <v>75</v>
      </c>
      <c r="H183">
        <v>75</v>
      </c>
    </row>
    <row r="184" spans="7:8" x14ac:dyDescent="0.25">
      <c r="G184">
        <v>79</v>
      </c>
      <c r="H184">
        <v>79</v>
      </c>
    </row>
    <row r="185" spans="7:8" x14ac:dyDescent="0.25">
      <c r="G185">
        <v>66</v>
      </c>
      <c r="H185">
        <v>66</v>
      </c>
    </row>
    <row r="186" spans="7:8" x14ac:dyDescent="0.25">
      <c r="G186">
        <v>60</v>
      </c>
      <c r="H186">
        <v>60</v>
      </c>
    </row>
    <row r="187" spans="7:8" x14ac:dyDescent="0.25">
      <c r="G187">
        <v>71</v>
      </c>
      <c r="H187">
        <v>71</v>
      </c>
    </row>
    <row r="188" spans="7:8" x14ac:dyDescent="0.25">
      <c r="G188">
        <v>63</v>
      </c>
      <c r="H188">
        <v>63</v>
      </c>
    </row>
    <row r="189" spans="7:8" x14ac:dyDescent="0.25">
      <c r="G189">
        <v>20</v>
      </c>
      <c r="H189">
        <v>20</v>
      </c>
    </row>
    <row r="190" spans="7:8" x14ac:dyDescent="0.25">
      <c r="G190">
        <v>76</v>
      </c>
      <c r="H190">
        <v>76</v>
      </c>
    </row>
    <row r="191" spans="7:8" x14ac:dyDescent="0.25">
      <c r="G191">
        <v>72</v>
      </c>
      <c r="H191">
        <v>72</v>
      </c>
    </row>
    <row r="192" spans="7:8" x14ac:dyDescent="0.25">
      <c r="G192">
        <v>89</v>
      </c>
      <c r="H192">
        <v>89</v>
      </c>
    </row>
    <row r="193" spans="7:8" x14ac:dyDescent="0.25">
      <c r="G193">
        <v>91</v>
      </c>
      <c r="H193">
        <v>91</v>
      </c>
    </row>
    <row r="194" spans="7:8" x14ac:dyDescent="0.25">
      <c r="G194">
        <v>45</v>
      </c>
      <c r="H194">
        <v>45</v>
      </c>
    </row>
    <row r="195" spans="7:8" x14ac:dyDescent="0.25">
      <c r="G195">
        <v>70</v>
      </c>
      <c r="H195">
        <v>70</v>
      </c>
    </row>
    <row r="196" spans="7:8" x14ac:dyDescent="0.25">
      <c r="G196">
        <v>88</v>
      </c>
      <c r="H196">
        <v>88</v>
      </c>
    </row>
    <row r="197" spans="7:8" x14ac:dyDescent="0.25">
      <c r="G197">
        <v>58</v>
      </c>
      <c r="H197">
        <v>58</v>
      </c>
    </row>
    <row r="198" spans="7:8" x14ac:dyDescent="0.25">
      <c r="G198">
        <v>72</v>
      </c>
      <c r="H198">
        <v>72</v>
      </c>
    </row>
    <row r="199" spans="7:8" x14ac:dyDescent="0.25">
      <c r="G199">
        <v>65</v>
      </c>
      <c r="H199">
        <v>65</v>
      </c>
    </row>
    <row r="200" spans="7:8" x14ac:dyDescent="0.25">
      <c r="G200">
        <v>65</v>
      </c>
      <c r="H200">
        <v>65</v>
      </c>
    </row>
    <row r="201" spans="7:8" x14ac:dyDescent="0.25">
      <c r="G201">
        <v>83</v>
      </c>
      <c r="H201">
        <v>83</v>
      </c>
    </row>
    <row r="202" spans="7:8" x14ac:dyDescent="0.25">
      <c r="G202">
        <v>69</v>
      </c>
      <c r="H202">
        <v>69</v>
      </c>
    </row>
    <row r="203" spans="7:8" x14ac:dyDescent="0.25">
      <c r="G203">
        <v>58</v>
      </c>
      <c r="H203">
        <v>58</v>
      </c>
    </row>
    <row r="204" spans="7:8" x14ac:dyDescent="0.25">
      <c r="G204">
        <v>56</v>
      </c>
      <c r="H204">
        <v>56</v>
      </c>
    </row>
    <row r="205" spans="7:8" x14ac:dyDescent="0.25">
      <c r="G205">
        <v>64</v>
      </c>
      <c r="H205">
        <v>64</v>
      </c>
    </row>
    <row r="206" spans="7:8" x14ac:dyDescent="0.25">
      <c r="G206">
        <v>68</v>
      </c>
      <c r="H206">
        <v>68</v>
      </c>
    </row>
    <row r="207" spans="7:8" x14ac:dyDescent="0.25">
      <c r="G207">
        <v>27</v>
      </c>
      <c r="H207">
        <v>27</v>
      </c>
    </row>
    <row r="208" spans="7:8" x14ac:dyDescent="0.25">
      <c r="G208">
        <v>53</v>
      </c>
      <c r="H208">
        <v>53</v>
      </c>
    </row>
    <row r="209" spans="7:8" x14ac:dyDescent="0.25">
      <c r="G209">
        <v>61</v>
      </c>
      <c r="H209">
        <v>61</v>
      </c>
    </row>
    <row r="210" spans="7:8" x14ac:dyDescent="0.25">
      <c r="G210">
        <v>61</v>
      </c>
      <c r="H210">
        <v>61</v>
      </c>
    </row>
    <row r="211" spans="7:8" x14ac:dyDescent="0.25">
      <c r="G211">
        <v>60</v>
      </c>
      <c r="H211">
        <v>60</v>
      </c>
    </row>
    <row r="212" spans="7:8" x14ac:dyDescent="0.25">
      <c r="G212">
        <v>61</v>
      </c>
      <c r="H212">
        <v>61</v>
      </c>
    </row>
    <row r="213" spans="7:8" x14ac:dyDescent="0.25">
      <c r="G213">
        <v>82</v>
      </c>
      <c r="H213">
        <v>82</v>
      </c>
    </row>
    <row r="214" spans="7:8" x14ac:dyDescent="0.25">
      <c r="G214">
        <v>68</v>
      </c>
      <c r="H214">
        <v>68</v>
      </c>
    </row>
    <row r="215" spans="7:8" x14ac:dyDescent="0.25">
      <c r="G215">
        <v>81</v>
      </c>
      <c r="H215">
        <v>81</v>
      </c>
    </row>
    <row r="216" spans="7:8" x14ac:dyDescent="0.25">
      <c r="G216">
        <v>75</v>
      </c>
      <c r="H216">
        <v>75</v>
      </c>
    </row>
    <row r="217" spans="7:8" x14ac:dyDescent="0.25">
      <c r="G217">
        <v>41</v>
      </c>
      <c r="H217">
        <v>41</v>
      </c>
    </row>
    <row r="218" spans="7:8" x14ac:dyDescent="0.25">
      <c r="G218">
        <v>58</v>
      </c>
      <c r="H218">
        <v>58</v>
      </c>
    </row>
    <row r="219" spans="7:8" x14ac:dyDescent="0.25">
      <c r="G219">
        <v>29</v>
      </c>
      <c r="H219">
        <v>29</v>
      </c>
    </row>
    <row r="220" spans="7:8" x14ac:dyDescent="0.25">
      <c r="G220">
        <v>56</v>
      </c>
      <c r="H220">
        <v>56</v>
      </c>
    </row>
    <row r="221" spans="7:8" x14ac:dyDescent="0.25">
      <c r="G221">
        <v>53</v>
      </c>
      <c r="H221">
        <v>53</v>
      </c>
    </row>
    <row r="222" spans="7:8" x14ac:dyDescent="0.25">
      <c r="G222">
        <v>52</v>
      </c>
      <c r="H222">
        <v>52</v>
      </c>
    </row>
    <row r="223" spans="7:8" x14ac:dyDescent="0.25">
      <c r="G223">
        <v>55</v>
      </c>
      <c r="H223">
        <v>55</v>
      </c>
    </row>
    <row r="224" spans="7:8" x14ac:dyDescent="0.25">
      <c r="G224">
        <v>40</v>
      </c>
      <c r="H224">
        <v>40</v>
      </c>
    </row>
    <row r="225" spans="7:8" x14ac:dyDescent="0.25">
      <c r="G225">
        <v>76</v>
      </c>
      <c r="H225">
        <v>76</v>
      </c>
    </row>
    <row r="226" spans="7:8" x14ac:dyDescent="0.25">
      <c r="G226">
        <v>91</v>
      </c>
      <c r="H226">
        <v>91</v>
      </c>
    </row>
    <row r="227" spans="7:8" x14ac:dyDescent="0.25">
      <c r="G227">
        <v>53</v>
      </c>
      <c r="H227">
        <v>53</v>
      </c>
    </row>
    <row r="228" spans="7:8" x14ac:dyDescent="0.25">
      <c r="G228">
        <v>75</v>
      </c>
      <c r="H228">
        <v>75</v>
      </c>
    </row>
    <row r="229" spans="7:8" x14ac:dyDescent="0.25">
      <c r="G229">
        <v>49</v>
      </c>
      <c r="H229">
        <v>49</v>
      </c>
    </row>
    <row r="230" spans="7:8" x14ac:dyDescent="0.25">
      <c r="G230">
        <v>47</v>
      </c>
      <c r="H230">
        <v>47</v>
      </c>
    </row>
    <row r="231" spans="7:8" x14ac:dyDescent="0.25">
      <c r="G231">
        <v>31</v>
      </c>
      <c r="H231">
        <v>31</v>
      </c>
    </row>
    <row r="232" spans="7:8" x14ac:dyDescent="0.25">
      <c r="G232">
        <v>47</v>
      </c>
      <c r="H232">
        <v>47</v>
      </c>
    </row>
    <row r="233" spans="7:8" x14ac:dyDescent="0.25">
      <c r="G233">
        <v>71</v>
      </c>
      <c r="H233">
        <v>71</v>
      </c>
    </row>
    <row r="234" spans="7:8" x14ac:dyDescent="0.25">
      <c r="G234">
        <v>67</v>
      </c>
      <c r="H234">
        <v>67</v>
      </c>
    </row>
    <row r="235" spans="7:8" x14ac:dyDescent="0.25">
      <c r="G235">
        <v>50</v>
      </c>
      <c r="H235">
        <v>50</v>
      </c>
    </row>
    <row r="236" spans="7:8" x14ac:dyDescent="0.25">
      <c r="G236">
        <v>55</v>
      </c>
      <c r="H236">
        <v>55</v>
      </c>
    </row>
    <row r="237" spans="7:8" x14ac:dyDescent="0.25">
      <c r="G237">
        <v>79</v>
      </c>
      <c r="H237">
        <v>79</v>
      </c>
    </row>
    <row r="238" spans="7:8" x14ac:dyDescent="0.25">
      <c r="G238">
        <v>50</v>
      </c>
      <c r="H238">
        <v>50</v>
      </c>
    </row>
    <row r="239" spans="7:8" x14ac:dyDescent="0.25">
      <c r="G239">
        <v>77</v>
      </c>
      <c r="H239">
        <v>77</v>
      </c>
    </row>
    <row r="240" spans="7:8" x14ac:dyDescent="0.25">
      <c r="G240">
        <v>58</v>
      </c>
      <c r="H240">
        <v>58</v>
      </c>
    </row>
    <row r="241" spans="7:8" x14ac:dyDescent="0.25">
      <c r="G241">
        <v>70</v>
      </c>
      <c r="H241">
        <v>70</v>
      </c>
    </row>
    <row r="242" spans="7:8" x14ac:dyDescent="0.25">
      <c r="G242">
        <v>61</v>
      </c>
      <c r="H242">
        <v>61</v>
      </c>
    </row>
    <row r="243" spans="7:8" x14ac:dyDescent="0.25">
      <c r="G243">
        <v>76</v>
      </c>
      <c r="H243">
        <v>76</v>
      </c>
    </row>
    <row r="244" spans="7:8" x14ac:dyDescent="0.25">
      <c r="G244">
        <v>74</v>
      </c>
      <c r="H244">
        <v>74</v>
      </c>
    </row>
    <row r="245" spans="7:8" x14ac:dyDescent="0.25">
      <c r="G245">
        <v>76</v>
      </c>
      <c r="H245">
        <v>76</v>
      </c>
    </row>
    <row r="246" spans="7:8" x14ac:dyDescent="0.25">
      <c r="G246">
        <v>75</v>
      </c>
      <c r="H246">
        <v>75</v>
      </c>
    </row>
    <row r="247" spans="7:8" x14ac:dyDescent="0.25">
      <c r="G247">
        <v>49</v>
      </c>
      <c r="H247">
        <v>49</v>
      </c>
    </row>
    <row r="248" spans="7:8" x14ac:dyDescent="0.25">
      <c r="G248">
        <v>74</v>
      </c>
      <c r="H248">
        <v>74</v>
      </c>
    </row>
    <row r="249" spans="7:8" x14ac:dyDescent="0.25">
      <c r="G249">
        <v>51</v>
      </c>
      <c r="H249">
        <v>51</v>
      </c>
    </row>
    <row r="250" spans="7:8" x14ac:dyDescent="0.25">
      <c r="G250">
        <v>22</v>
      </c>
      <c r="H250">
        <v>22</v>
      </c>
    </row>
    <row r="251" spans="7:8" x14ac:dyDescent="0.25">
      <c r="G251">
        <v>58</v>
      </c>
      <c r="H251">
        <v>58</v>
      </c>
    </row>
    <row r="252" spans="7:8" x14ac:dyDescent="0.25">
      <c r="G252">
        <v>56</v>
      </c>
      <c r="H252">
        <v>56</v>
      </c>
    </row>
    <row r="253" spans="7:8" x14ac:dyDescent="0.25">
      <c r="G253">
        <v>35</v>
      </c>
      <c r="H253">
        <v>35</v>
      </c>
    </row>
    <row r="254" spans="7:8" x14ac:dyDescent="0.25">
      <c r="G254">
        <v>34</v>
      </c>
      <c r="H254">
        <v>34</v>
      </c>
    </row>
    <row r="255" spans="7:8" x14ac:dyDescent="0.25">
      <c r="G255">
        <v>57</v>
      </c>
      <c r="H255">
        <v>57</v>
      </c>
    </row>
    <row r="256" spans="7:8" x14ac:dyDescent="0.25">
      <c r="G256">
        <f>AVERAGE(G2:G255)</f>
        <v>66.622047244094489</v>
      </c>
      <c r="H256">
        <v>92</v>
      </c>
    </row>
    <row r="257" spans="8:8" x14ac:dyDescent="0.25">
      <c r="H257">
        <v>96</v>
      </c>
    </row>
    <row r="258" spans="8:8" x14ac:dyDescent="0.25">
      <c r="H258">
        <v>92</v>
      </c>
    </row>
    <row r="259" spans="8:8" x14ac:dyDescent="0.25">
      <c r="H259">
        <v>89</v>
      </c>
    </row>
    <row r="260" spans="8:8" x14ac:dyDescent="0.25">
      <c r="H260">
        <v>80</v>
      </c>
    </row>
    <row r="261" spans="8:8" x14ac:dyDescent="0.25">
      <c r="H261">
        <v>85</v>
      </c>
    </row>
    <row r="262" spans="8:8" x14ac:dyDescent="0.25">
      <c r="H262">
        <v>56</v>
      </c>
    </row>
    <row r="263" spans="8:8" x14ac:dyDescent="0.25">
      <c r="H263">
        <v>67</v>
      </c>
    </row>
    <row r="264" spans="8:8" x14ac:dyDescent="0.25">
      <c r="H264">
        <v>77</v>
      </c>
    </row>
    <row r="265" spans="8:8" x14ac:dyDescent="0.25">
      <c r="H265">
        <v>92</v>
      </c>
    </row>
    <row r="266" spans="8:8" x14ac:dyDescent="0.25">
      <c r="H266">
        <v>56</v>
      </c>
    </row>
    <row r="267" spans="8:8" x14ac:dyDescent="0.25">
      <c r="H267">
        <v>80</v>
      </c>
    </row>
    <row r="268" spans="8:8" x14ac:dyDescent="0.25">
      <c r="H268">
        <v>65</v>
      </c>
    </row>
    <row r="269" spans="8:8" x14ac:dyDescent="0.25">
      <c r="H269">
        <v>74</v>
      </c>
    </row>
    <row r="270" spans="8:8" x14ac:dyDescent="0.25">
      <c r="H270">
        <v>84</v>
      </c>
    </row>
    <row r="271" spans="8:8" x14ac:dyDescent="0.25">
      <c r="H271">
        <v>82</v>
      </c>
    </row>
    <row r="272" spans="8:8" x14ac:dyDescent="0.25">
      <c r="H272">
        <v>82</v>
      </c>
    </row>
    <row r="273" spans="8:8" x14ac:dyDescent="0.25">
      <c r="H273">
        <v>63</v>
      </c>
    </row>
    <row r="274" spans="8:8" x14ac:dyDescent="0.25">
      <c r="H274">
        <v>85</v>
      </c>
    </row>
    <row r="275" spans="8:8" x14ac:dyDescent="0.25">
      <c r="H275">
        <v>74</v>
      </c>
    </row>
    <row r="276" spans="8:8" x14ac:dyDescent="0.25">
      <c r="H276">
        <v>67</v>
      </c>
    </row>
    <row r="277" spans="8:8" x14ac:dyDescent="0.25">
      <c r="H277">
        <v>91</v>
      </c>
    </row>
    <row r="278" spans="8:8" x14ac:dyDescent="0.25">
      <c r="H278">
        <v>91</v>
      </c>
    </row>
    <row r="279" spans="8:8" x14ac:dyDescent="0.25">
      <c r="H279">
        <v>70</v>
      </c>
    </row>
    <row r="280" spans="8:8" x14ac:dyDescent="0.25">
      <c r="H280">
        <v>82</v>
      </c>
    </row>
    <row r="281" spans="8:8" x14ac:dyDescent="0.25">
      <c r="H281">
        <v>92</v>
      </c>
    </row>
    <row r="282" spans="8:8" x14ac:dyDescent="0.25">
      <c r="H282">
        <v>64</v>
      </c>
    </row>
    <row r="283" spans="8:8" x14ac:dyDescent="0.25">
      <c r="H283">
        <v>72</v>
      </c>
    </row>
    <row r="284" spans="8:8" x14ac:dyDescent="0.25">
      <c r="H284">
        <v>56</v>
      </c>
    </row>
    <row r="285" spans="8:8" x14ac:dyDescent="0.25">
      <c r="H285">
        <v>69</v>
      </c>
    </row>
    <row r="286" spans="8:8" x14ac:dyDescent="0.25">
      <c r="H286">
        <v>68</v>
      </c>
    </row>
    <row r="287" spans="8:8" x14ac:dyDescent="0.25">
      <c r="H287">
        <v>76</v>
      </c>
    </row>
    <row r="288" spans="8:8" x14ac:dyDescent="0.25">
      <c r="H288">
        <v>88</v>
      </c>
    </row>
    <row r="289" spans="8:8" x14ac:dyDescent="0.25">
      <c r="H289">
        <v>90</v>
      </c>
    </row>
    <row r="290" spans="8:8" x14ac:dyDescent="0.25">
      <c r="H290">
        <v>89</v>
      </c>
    </row>
    <row r="291" spans="8:8" x14ac:dyDescent="0.25">
      <c r="H291">
        <v>74</v>
      </c>
    </row>
    <row r="292" spans="8:8" x14ac:dyDescent="0.25">
      <c r="H292">
        <v>90</v>
      </c>
    </row>
    <row r="293" spans="8:8" x14ac:dyDescent="0.25">
      <c r="H293">
        <v>79</v>
      </c>
    </row>
    <row r="294" spans="8:8" x14ac:dyDescent="0.25">
      <c r="H294">
        <v>53</v>
      </c>
    </row>
    <row r="295" spans="8:8" x14ac:dyDescent="0.25">
      <c r="H295">
        <v>53</v>
      </c>
    </row>
    <row r="296" spans="8:8" x14ac:dyDescent="0.25">
      <c r="H296">
        <v>65</v>
      </c>
    </row>
    <row r="297" spans="8:8" x14ac:dyDescent="0.25">
      <c r="H297">
        <v>87</v>
      </c>
    </row>
    <row r="298" spans="8:8" x14ac:dyDescent="0.25">
      <c r="H298">
        <v>87</v>
      </c>
    </row>
    <row r="299" spans="8:8" x14ac:dyDescent="0.25">
      <c r="H299">
        <v>67</v>
      </c>
    </row>
    <row r="300" spans="8:8" x14ac:dyDescent="0.25">
      <c r="H300">
        <f>AVERAGE(H2:H299)</f>
        <v>68.164429530201346</v>
      </c>
    </row>
  </sheetData>
  <pageMargins left="0.7" right="0.7" top="0.75" bottom="0.75" header="0.3" footer="0.3"/>
  <pageSetup orientation="portrait" horizontalDpi="4294967293" vertic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workbookViewId="0">
      <pane ySplit="1" topLeftCell="A2" activePane="bottomLeft" state="frozen"/>
      <selection pane="bottomLeft" activeCell="K18" sqref="K18"/>
    </sheetView>
  </sheetViews>
  <sheetFormatPr defaultRowHeight="15" x14ac:dyDescent="0.25"/>
  <cols>
    <col min="1" max="1" width="4.85546875" bestFit="1" customWidth="1"/>
    <col min="2" max="2" width="10" bestFit="1" customWidth="1"/>
    <col min="3" max="3" width="10.7109375" bestFit="1" customWidth="1"/>
    <col min="4" max="4" width="16.42578125" customWidth="1"/>
    <col min="5" max="5" width="11.28515625" customWidth="1"/>
    <col min="6" max="6" width="11" customWidth="1"/>
    <col min="7" max="7" width="8.42578125" customWidth="1"/>
    <col min="8" max="8" width="12.85546875" customWidth="1"/>
  </cols>
  <sheetData>
    <row r="1" spans="1:8" s="5" customFormat="1" ht="43.5" customHeight="1" x14ac:dyDescent="0.25">
      <c r="A1" s="6" t="s">
        <v>34</v>
      </c>
      <c r="B1" s="6" t="s">
        <v>37</v>
      </c>
      <c r="C1" s="6" t="s">
        <v>0</v>
      </c>
      <c r="D1" s="6" t="s">
        <v>42</v>
      </c>
      <c r="E1" s="6" t="s">
        <v>38</v>
      </c>
      <c r="F1" s="6" t="s">
        <v>39</v>
      </c>
      <c r="G1" s="6" t="s">
        <v>40</v>
      </c>
      <c r="H1" s="6" t="s">
        <v>41</v>
      </c>
    </row>
    <row r="2" spans="1:8" x14ac:dyDescent="0.25">
      <c r="A2">
        <v>2006</v>
      </c>
      <c r="B2">
        <v>1044</v>
      </c>
      <c r="C2">
        <v>172187</v>
      </c>
      <c r="D2">
        <v>0.60631754999999998</v>
      </c>
    </row>
    <row r="3" spans="1:8" x14ac:dyDescent="0.25">
      <c r="A3">
        <v>2007</v>
      </c>
      <c r="B3">
        <v>1020</v>
      </c>
      <c r="C3">
        <v>182344</v>
      </c>
      <c r="D3">
        <v>0.55938226599999996</v>
      </c>
    </row>
    <row r="4" spans="1:8" x14ac:dyDescent="0.25">
      <c r="A4">
        <v>2008</v>
      </c>
      <c r="B4">
        <v>1152</v>
      </c>
      <c r="C4">
        <v>191108</v>
      </c>
      <c r="D4">
        <v>0.60280051099999998</v>
      </c>
    </row>
    <row r="5" spans="1:8" x14ac:dyDescent="0.25">
      <c r="A5">
        <v>2009</v>
      </c>
      <c r="B5">
        <v>1060</v>
      </c>
      <c r="C5">
        <v>196322</v>
      </c>
      <c r="D5">
        <v>0.53992929999999995</v>
      </c>
    </row>
    <row r="6" spans="1:8" x14ac:dyDescent="0.25">
      <c r="A6">
        <v>2010</v>
      </c>
      <c r="B6">
        <v>1214</v>
      </c>
      <c r="C6">
        <v>201292</v>
      </c>
      <c r="D6">
        <v>0.603103948</v>
      </c>
    </row>
    <row r="7" spans="1:8" x14ac:dyDescent="0.25">
      <c r="A7">
        <v>2011</v>
      </c>
      <c r="B7">
        <v>1147</v>
      </c>
      <c r="C7">
        <v>205463</v>
      </c>
      <c r="D7">
        <v>0.55825136399999997</v>
      </c>
    </row>
    <row r="8" spans="1:8" x14ac:dyDescent="0.25">
      <c r="A8">
        <v>2012</v>
      </c>
      <c r="B8">
        <v>1233</v>
      </c>
      <c r="C8">
        <v>208520</v>
      </c>
      <c r="D8">
        <v>0.59131018599999996</v>
      </c>
    </row>
    <row r="9" spans="1:8" x14ac:dyDescent="0.25">
      <c r="A9">
        <v>2013</v>
      </c>
      <c r="B9">
        <v>1271</v>
      </c>
      <c r="C9">
        <v>212756</v>
      </c>
      <c r="D9">
        <v>0.59739795799999995</v>
      </c>
    </row>
    <row r="10" spans="1:8" x14ac:dyDescent="0.25">
      <c r="A10">
        <v>2014</v>
      </c>
      <c r="B10">
        <v>1307</v>
      </c>
      <c r="C10">
        <v>218568</v>
      </c>
      <c r="D10">
        <v>0.59798323600000003</v>
      </c>
    </row>
    <row r="11" spans="1:8" x14ac:dyDescent="0.25">
      <c r="A11">
        <v>2015</v>
      </c>
      <c r="B11">
        <v>1377</v>
      </c>
      <c r="C11">
        <v>222742</v>
      </c>
      <c r="D11">
        <v>0.61820402100000005</v>
      </c>
    </row>
    <row r="12" spans="1:8" x14ac:dyDescent="0.25">
      <c r="A12">
        <v>2016</v>
      </c>
      <c r="B12">
        <v>1430</v>
      </c>
      <c r="C12">
        <v>222384</v>
      </c>
      <c r="D12">
        <v>0.64303187299999998</v>
      </c>
    </row>
    <row r="13" spans="1:8" x14ac:dyDescent="0.25">
      <c r="A13">
        <v>2017</v>
      </c>
      <c r="B13">
        <v>1505</v>
      </c>
      <c r="C13">
        <v>231366</v>
      </c>
      <c r="D13">
        <v>0.65048451399999996</v>
      </c>
    </row>
    <row r="14" spans="1:8" x14ac:dyDescent="0.25">
      <c r="A14">
        <v>2018</v>
      </c>
      <c r="B14">
        <v>1490</v>
      </c>
      <c r="C14">
        <v>235908</v>
      </c>
      <c r="D14">
        <v>0.63160214999999997</v>
      </c>
    </row>
    <row r="15" spans="1:8" x14ac:dyDescent="0.25">
      <c r="A15">
        <v>2019</v>
      </c>
      <c r="B15">
        <v>1556</v>
      </c>
      <c r="C15">
        <v>239859</v>
      </c>
      <c r="D15">
        <v>0.64871445299999997</v>
      </c>
    </row>
    <row r="16" spans="1:8" x14ac:dyDescent="0.25">
      <c r="A16">
        <v>2020</v>
      </c>
      <c r="B16">
        <v>1552</v>
      </c>
      <c r="C16">
        <v>243888</v>
      </c>
      <c r="D16">
        <v>0.63635767200000004</v>
      </c>
      <c r="E16">
        <v>29</v>
      </c>
      <c r="F16">
        <v>79</v>
      </c>
      <c r="G16">
        <f>SUM(E16:F16)</f>
        <v>108</v>
      </c>
      <c r="H16">
        <v>1.1890703929672636E-2</v>
      </c>
    </row>
    <row r="17" spans="1:8" x14ac:dyDescent="0.25">
      <c r="A17">
        <v>2021</v>
      </c>
      <c r="B17">
        <v>1884</v>
      </c>
      <c r="C17">
        <v>247917</v>
      </c>
      <c r="D17">
        <v>0.75993175099999999</v>
      </c>
      <c r="E17">
        <v>44</v>
      </c>
      <c r="F17">
        <v>254</v>
      </c>
      <c r="G17">
        <f>SUM(E17:F17)</f>
        <v>298</v>
      </c>
      <c r="H17">
        <v>1.7747875296974393E-2</v>
      </c>
    </row>
  </sheetData>
  <sortState ref="A2:A17">
    <sortCondition ref="A2:A17"/>
  </sortState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HistoricalDeaths</vt:lpstr>
      <vt:lpstr>AllCausePercPrimary</vt:lpstr>
      <vt:lpstr>AllCausePerc</vt:lpstr>
      <vt:lpstr>Historical Unadjusted</vt:lpstr>
      <vt:lpstr>2020LocalData</vt:lpstr>
      <vt:lpstr>2021LocalData</vt:lpstr>
      <vt:lpstr>Summary</vt:lpstr>
    </vt:vector>
  </TitlesOfParts>
  <Company>Brown Brothers Harriman &amp;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2021-10-22T19:22:37Z</dcterms:created>
  <dcterms:modified xsi:type="dcterms:W3CDTF">2022-03-28T19:29:49Z</dcterms:modified>
</cp:coreProperties>
</file>